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675" activeTab="0"/>
  </bookViews>
  <sheets>
    <sheet name="照度計算書" sheetId="1" r:id="rId1"/>
  </sheets>
  <definedNames>
    <definedName name="_xlnm.Print_Area" localSheetId="0">'照度計算書'!$A$1:$Z$40</definedName>
  </definedNames>
  <calcPr fullCalcOnLoad="1"/>
</workbook>
</file>

<file path=xl/comments1.xml><?xml version="1.0" encoding="utf-8"?>
<comments xmlns="http://schemas.openxmlformats.org/spreadsheetml/2006/main">
  <authors>
    <author>作成者</author>
  </authors>
  <commentList>
    <comment ref="B2" authorId="0">
      <text>
        <r>
          <rPr>
            <sz val="9"/>
            <rFont val="ＭＳ Ｐゴシック"/>
            <family val="3"/>
          </rPr>
          <t>部屋タイプをリストより選択。
手動入力時は、必要照度も
手動入力すること。</t>
        </r>
      </text>
    </comment>
    <comment ref="D2" authorId="0">
      <text>
        <r>
          <rPr>
            <sz val="9"/>
            <rFont val="ＭＳ Ｐゴシック"/>
            <family val="3"/>
          </rPr>
          <t>照明器具タイプをリストより選択。（公共型番）
手動入力時は、ランプ光束、照明率、灯数も
手動入力すること。
公共型番照明器具のの安定器をリストより
選択してもランプ光束が表示されない場合、
選択した安定器仕様の器具は製造されて
いない事を示す。</t>
        </r>
      </text>
    </comment>
    <comment ref="G2" authorId="0">
      <text>
        <r>
          <rPr>
            <sz val="9"/>
            <rFont val="ＭＳ Ｐゴシック"/>
            <family val="3"/>
          </rPr>
          <t>部屋の間口、奥行、高さを
手動入力。</t>
        </r>
      </text>
    </comment>
    <comment ref="K2" authorId="0">
      <text>
        <r>
          <rPr>
            <sz val="9"/>
            <rFont val="ＭＳ Ｐゴシック"/>
            <family val="3"/>
          </rPr>
          <t>作業面高さをリストより選択。
実情に応じた手動入力可能。
0.0m：床面
0.4m：座机面
0.8m：机上面</t>
        </r>
      </text>
    </comment>
    <comment ref="P2" authorId="0">
      <text>
        <r>
          <rPr>
            <sz val="9"/>
            <rFont val="ＭＳ Ｐゴシック"/>
            <family val="3"/>
          </rPr>
          <t>反射率は原則として一般事務室は天井70％、壁50％、床10％とするが
実情に応じ、以下の数値を適用する。
反射率70％：白タイル、白壁紙など白色系の仕上げ
反射率50％：紙障子、カーテン、漆喰で淡色系の仕上げ
反射率30％：打放しのコンクリート、木材（クリアラッカ仕上げ）など
反射率10％：ガラス窓、赤レンガなど暗色系の仕上げ
手動入力時は、照明率も手動入力すること。</t>
        </r>
      </text>
    </comment>
    <comment ref="T2" authorId="0">
      <text>
        <r>
          <rPr>
            <sz val="9"/>
            <rFont val="ＭＳ Ｐゴシック"/>
            <family val="3"/>
          </rPr>
          <t>保守率をリストより選択。
良い：じんあいの発生が少なく常に室内の空気が清浄に保たれている場所
　　　　（禁煙箇所）
普通：水蒸気、じんあい、煙などがそれほど多く発生しない場所
　　　　(喫煙場所）
悪い：水蒸気、じんあい、煙などを多量に発生する場所
　　　　（厨房など）</t>
        </r>
      </text>
    </comment>
    <comment ref="L2" authorId="0">
      <text>
        <r>
          <rPr>
            <sz val="9"/>
            <rFont val="ＭＳ Ｐゴシック"/>
            <family val="3"/>
          </rPr>
          <t>照明器具の天井からの
下がりを手動入力
通常は0mを自動入力</t>
        </r>
      </text>
    </comment>
    <comment ref="Y3" authorId="0">
      <text>
        <r>
          <rPr>
            <sz val="9"/>
            <rFont val="ＭＳ Ｐゴシック"/>
            <family val="3"/>
          </rPr>
          <t>台数は、手動で調整可能。</t>
        </r>
      </text>
    </comment>
    <comment ref="E2" authorId="0">
      <text>
        <r>
          <rPr>
            <sz val="9"/>
            <rFont val="ＭＳ Ｐゴシック"/>
            <family val="3"/>
          </rPr>
          <t>蛍光灯安定器の光束
PK：4950
PJ：3520
PW：4950
PX：4950（16Wは2100）
PZ：4950
PH：4950（16Wは2100）
PN：3520
PR：3520</t>
        </r>
      </text>
    </comment>
    <comment ref="C2" authorId="0">
      <text>
        <r>
          <rPr>
            <sz val="9"/>
            <rFont val="ＭＳ Ｐゴシック"/>
            <family val="3"/>
          </rPr>
          <t>☆参考
グレア制限は以下による。
・細かい作業を行う室、VDT使用室・・・G0以上
・事務室、会議室・・・G1b以上
・待合室、玄関・・・G2以上
平均演色評価数Raは以下による。
・事務室、待合室ほか・・・Ra80以上
・診察室、製剤、霊安室ほか・・・Ra90以上</t>
        </r>
      </text>
    </comment>
  </commentList>
</comments>
</file>

<file path=xl/sharedStrings.xml><?xml version="1.0" encoding="utf-8"?>
<sst xmlns="http://schemas.openxmlformats.org/spreadsheetml/2006/main" count="333" uniqueCount="298">
  <si>
    <t>階数</t>
  </si>
  <si>
    <t>室名</t>
  </si>
  <si>
    <t>照明器具形式</t>
  </si>
  <si>
    <t>照度</t>
  </si>
  <si>
    <t>室の大きさ</t>
  </si>
  <si>
    <t>間口</t>
  </si>
  <si>
    <t>奥行</t>
  </si>
  <si>
    <t>面積</t>
  </si>
  <si>
    <t>高さ</t>
  </si>
  <si>
    <t>作業面</t>
  </si>
  <si>
    <t>光源の</t>
  </si>
  <si>
    <t>室指数</t>
  </si>
  <si>
    <t>指数</t>
  </si>
  <si>
    <t>記号</t>
  </si>
  <si>
    <t>反射率</t>
  </si>
  <si>
    <t>天井</t>
  </si>
  <si>
    <t>壁</t>
  </si>
  <si>
    <t>床</t>
  </si>
  <si>
    <t>照明率</t>
  </si>
  <si>
    <t>灯数</t>
  </si>
  <si>
    <t>設計</t>
  </si>
  <si>
    <t>台数</t>
  </si>
  <si>
    <t>備考</t>
  </si>
  <si>
    <t>ﾗﾝﾌﾟ光束</t>
  </si>
  <si>
    <t>E[lx]</t>
  </si>
  <si>
    <t>[%]</t>
  </si>
  <si>
    <t>N[本]</t>
  </si>
  <si>
    <t>N[本]</t>
  </si>
  <si>
    <t>[台]</t>
  </si>
  <si>
    <t xml:space="preserve"> 照度計算書</t>
  </si>
  <si>
    <t>平成　　年　　月　　日</t>
  </si>
  <si>
    <t>器具の</t>
  </si>
  <si>
    <t>下り</t>
  </si>
  <si>
    <t>F[lm]</t>
  </si>
  <si>
    <t>E[lx]</t>
  </si>
  <si>
    <t>U</t>
  </si>
  <si>
    <t>X[m]</t>
  </si>
  <si>
    <t>Y[m]</t>
  </si>
  <si>
    <t>A[㎡]</t>
  </si>
  <si>
    <t>Z[m]</t>
  </si>
  <si>
    <t>h1[m]</t>
  </si>
  <si>
    <t>h2[m]</t>
  </si>
  <si>
    <t>H[m]</t>
  </si>
  <si>
    <t>建物名称：</t>
  </si>
  <si>
    <t>細かい作業を行う室</t>
  </si>
  <si>
    <t>VDT使用室</t>
  </si>
  <si>
    <t>上級室</t>
  </si>
  <si>
    <t>事務室</t>
  </si>
  <si>
    <t>会議室</t>
  </si>
  <si>
    <t>厨房</t>
  </si>
  <si>
    <t>待合室</t>
  </si>
  <si>
    <t>玄関ホール</t>
  </si>
  <si>
    <t>機械室</t>
  </si>
  <si>
    <t>食堂</t>
  </si>
  <si>
    <t>講堂</t>
  </si>
  <si>
    <t>休養室</t>
  </si>
  <si>
    <t>書庫</t>
  </si>
  <si>
    <t>更衣室</t>
  </si>
  <si>
    <t>倉庫</t>
  </si>
  <si>
    <t>階段室</t>
  </si>
  <si>
    <t>廊下</t>
  </si>
  <si>
    <t>車庫</t>
  </si>
  <si>
    <t>PK</t>
  </si>
  <si>
    <t>PJ</t>
  </si>
  <si>
    <t>PW</t>
  </si>
  <si>
    <t>PX</t>
  </si>
  <si>
    <t>PZ</t>
  </si>
  <si>
    <t>PH</t>
  </si>
  <si>
    <t>PN</t>
  </si>
  <si>
    <t>PR</t>
  </si>
  <si>
    <t>FRS15-321</t>
  </si>
  <si>
    <t>FRS15-322</t>
  </si>
  <si>
    <t>FRS15-162</t>
  </si>
  <si>
    <t>FRS15L3V-162</t>
  </si>
  <si>
    <t>FRS15L3V-321</t>
  </si>
  <si>
    <t>FRS15L3V-322</t>
  </si>
  <si>
    <t>FRS15L5-322</t>
  </si>
  <si>
    <t>FRS15F1-321</t>
  </si>
  <si>
    <t>FRS15F1-322</t>
  </si>
  <si>
    <t>FSS9-162</t>
  </si>
  <si>
    <t>FSS9-321</t>
  </si>
  <si>
    <t>FSS9-322</t>
  </si>
  <si>
    <t>灯数選定</t>
  </si>
  <si>
    <t>良い</t>
  </si>
  <si>
    <t>普通</t>
  </si>
  <si>
    <t>悪い</t>
  </si>
  <si>
    <t>保守率</t>
  </si>
  <si>
    <t>保守率選定</t>
  </si>
  <si>
    <t>A</t>
  </si>
  <si>
    <t>B</t>
  </si>
  <si>
    <t>C</t>
  </si>
  <si>
    <t>D</t>
  </si>
  <si>
    <t>E</t>
  </si>
  <si>
    <t>F</t>
  </si>
  <si>
    <t>G</t>
  </si>
  <si>
    <t>H</t>
  </si>
  <si>
    <t>I</t>
  </si>
  <si>
    <t>J</t>
  </si>
  <si>
    <t>作業面高さ</t>
  </si>
  <si>
    <t>安定器</t>
  </si>
  <si>
    <t>光束</t>
  </si>
  <si>
    <t>公共型番</t>
  </si>
  <si>
    <t>照明率選定</t>
  </si>
  <si>
    <t>PH16</t>
  </si>
  <si>
    <t>病室</t>
  </si>
  <si>
    <t>運動機械室</t>
  </si>
  <si>
    <t>診察室</t>
  </si>
  <si>
    <t>霊安室</t>
  </si>
  <si>
    <t>非常階段</t>
  </si>
  <si>
    <t>院長室、所長室</t>
  </si>
  <si>
    <t>宿直室</t>
  </si>
  <si>
    <t>育児室、面会室</t>
  </si>
  <si>
    <t>動物室</t>
  </si>
  <si>
    <t>暗室</t>
  </si>
  <si>
    <t>剖検室、検査室</t>
  </si>
  <si>
    <t>汚物室</t>
  </si>
  <si>
    <t>包帯、ギプス</t>
  </si>
  <si>
    <t>消毒・滅菌、麻酔</t>
  </si>
  <si>
    <t>X線、聴力検査</t>
  </si>
  <si>
    <t>眼底検査(暗室)</t>
  </si>
  <si>
    <t>視機能検査(明室)</t>
  </si>
  <si>
    <t>処置系(手術、製剤他)</t>
  </si>
  <si>
    <t>湯沸室、便所他</t>
  </si>
  <si>
    <t>M</t>
  </si>
  <si>
    <t>LJ</t>
  </si>
  <si>
    <t>LX</t>
  </si>
  <si>
    <t>LZ</t>
  </si>
  <si>
    <t>LN</t>
  </si>
  <si>
    <t>安定器 or LED制御装置</t>
  </si>
  <si>
    <t>安定器 or LED制御装置 選定</t>
  </si>
  <si>
    <t>A</t>
  </si>
  <si>
    <t>FRS15L3G0-321</t>
  </si>
  <si>
    <t>教室</t>
  </si>
  <si>
    <t>特別教室</t>
  </si>
  <si>
    <t>PC教室</t>
  </si>
  <si>
    <t>LRS3-4700LM</t>
  </si>
  <si>
    <t>LRS4-4300LM</t>
  </si>
  <si>
    <t>LRS6-3100LM</t>
  </si>
  <si>
    <t>LRS6-1500LM-2</t>
  </si>
  <si>
    <t>LRS4-6300LM</t>
  </si>
  <si>
    <t>LRS3CC-6700LM</t>
  </si>
  <si>
    <t>LRS6L5-2000LM</t>
  </si>
  <si>
    <t>LRS6L5-4100LM</t>
  </si>
  <si>
    <t>LRS6SA20-2800LM</t>
  </si>
  <si>
    <t>LSS1-800LM-2</t>
  </si>
  <si>
    <t>LSS1-1550LM-2</t>
  </si>
  <si>
    <t>LSS1-2350LM</t>
  </si>
  <si>
    <t>LSS1-4900LM</t>
  </si>
  <si>
    <t>LSS1-6800LM</t>
  </si>
  <si>
    <t>LSS1MP/RP-750LM-2</t>
  </si>
  <si>
    <t>LSS1MP/RP-3000LM</t>
  </si>
  <si>
    <t>LSS1MP/RP-6450LM</t>
  </si>
  <si>
    <t>LDS1-LSS1-2950LM</t>
  </si>
  <si>
    <t>LDS1-LSS1-4700LM</t>
  </si>
  <si>
    <t>LDS2-LSS1-2200LM</t>
  </si>
  <si>
    <t>LDS2-LSS1-2950LM</t>
  </si>
  <si>
    <t>LDS2-LSS1-4700LM</t>
  </si>
  <si>
    <t>LSS6-4750LM</t>
  </si>
  <si>
    <t>LSS6-6600LM</t>
  </si>
  <si>
    <t>LSS7-5600LM</t>
  </si>
  <si>
    <t>LSS7-3800LM</t>
  </si>
  <si>
    <t>LSS9-3100LM-2</t>
  </si>
  <si>
    <t>LSS9-3200LM</t>
  </si>
  <si>
    <t>LSS9MP/RP-750LM-2</t>
  </si>
  <si>
    <t>LSS9MP/RP-2200LM</t>
  </si>
  <si>
    <t>LSS9MP/RP-6450LM</t>
  </si>
  <si>
    <t>LDS1-LSS9-2200LM</t>
  </si>
  <si>
    <t>LDS1-LSS9-4700LM</t>
  </si>
  <si>
    <t>LDS2-LSS9-2950LM</t>
  </si>
  <si>
    <t>LDS2-LSS9-4700LM</t>
  </si>
  <si>
    <t>LDS2-LSS9-6500LM</t>
  </si>
  <si>
    <t>LSS10-3100LM-2</t>
  </si>
  <si>
    <t>LSS10-4900LM</t>
  </si>
  <si>
    <t>LSS10MP/RP-6450LM</t>
  </si>
  <si>
    <t>LDS1-LSS10-6500LM</t>
  </si>
  <si>
    <t>LDS2-LSS10-4700LM</t>
  </si>
  <si>
    <t>LDS2-LSS10-6500LM</t>
  </si>
  <si>
    <t>LRS1-400LM-1</t>
  </si>
  <si>
    <t>LRS1-850LM</t>
  </si>
  <si>
    <t>LRS1-1700LM</t>
  </si>
  <si>
    <t>LRS1-2900LM</t>
  </si>
  <si>
    <t>LRS1-4400LM</t>
  </si>
  <si>
    <t>LDS1-LRS1-400LM</t>
  </si>
  <si>
    <t>LDS2-LRS1-850LM</t>
  </si>
  <si>
    <t>LDS2-LRS1-1300LM</t>
  </si>
  <si>
    <t>LRS1RP-1300LM</t>
  </si>
  <si>
    <t>LRS2-11000LM</t>
  </si>
  <si>
    <t>LSR1M-20000LM</t>
  </si>
  <si>
    <t>LSR1W-20000LM</t>
  </si>
  <si>
    <t>LSR1W-40000LM</t>
  </si>
  <si>
    <t>LSR1AM-17000LM</t>
  </si>
  <si>
    <t>LSR1AM-34000LM</t>
  </si>
  <si>
    <t>LSR2M-40000LM</t>
  </si>
  <si>
    <t>LSR2W-40000LM</t>
  </si>
  <si>
    <t>LRS2AM-17000LM</t>
  </si>
  <si>
    <t>PH</t>
  </si>
  <si>
    <t>LJ</t>
  </si>
  <si>
    <t>A</t>
  </si>
  <si>
    <t>B</t>
  </si>
  <si>
    <t>C</t>
  </si>
  <si>
    <t>E</t>
  </si>
  <si>
    <t>F</t>
  </si>
  <si>
    <t>G</t>
  </si>
  <si>
    <t>J</t>
  </si>
  <si>
    <t>PK</t>
  </si>
  <si>
    <t>PW</t>
  </si>
  <si>
    <t>PH</t>
  </si>
  <si>
    <t>PN</t>
  </si>
  <si>
    <t>PR</t>
  </si>
  <si>
    <t>LX</t>
  </si>
  <si>
    <t>LZ</t>
  </si>
  <si>
    <t>LN</t>
  </si>
  <si>
    <t>FRS15L3G0-162</t>
  </si>
  <si>
    <t>FRS15L3G0-322</t>
  </si>
  <si>
    <t>FRS15L5-162</t>
  </si>
  <si>
    <t>FRS15L5-321</t>
  </si>
  <si>
    <t>FRS15F2-321</t>
  </si>
  <si>
    <t>FRS15F2-322</t>
  </si>
  <si>
    <t>FSS8-161</t>
  </si>
  <si>
    <t>FSS8-321</t>
  </si>
  <si>
    <t>FSS9-161</t>
  </si>
  <si>
    <t>FSR2-161</t>
  </si>
  <si>
    <t>FSR2-321</t>
  </si>
  <si>
    <t>FSR2-322</t>
  </si>
  <si>
    <t>FBS6-321</t>
  </si>
  <si>
    <t>LRS3-1500LM-2</t>
  </si>
  <si>
    <t>LRS3-3000LM-2</t>
  </si>
  <si>
    <t>LRS3-6300LM</t>
  </si>
  <si>
    <t>LRS3L3G0-3000LM</t>
  </si>
  <si>
    <t>LRS3L3G0-4150LM</t>
  </si>
  <si>
    <t>LRS3F1-2850LM</t>
  </si>
  <si>
    <t>LRS3F1-4000LM</t>
  </si>
  <si>
    <t>LRS3CC-5000LM</t>
  </si>
  <si>
    <t>LRS3SA20-4750LM</t>
  </si>
  <si>
    <t>LRS3SA20-6600LM</t>
  </si>
  <si>
    <t>LRS3MP/RP-4650LM</t>
  </si>
  <si>
    <t>LRS3MP/RP-6200LM</t>
  </si>
  <si>
    <t>LRS4F1-8400LM</t>
  </si>
  <si>
    <t>LRS6-750LM-2</t>
  </si>
  <si>
    <t>LRS6-3000LM-2</t>
  </si>
  <si>
    <t>LRS6-2250LM</t>
  </si>
  <si>
    <t>LRS6-4750LM</t>
  </si>
  <si>
    <t>LRS6-6600LM</t>
  </si>
  <si>
    <t>LRS6L3G0-1500LM</t>
  </si>
  <si>
    <t>LRS6L3G0-1950LM</t>
  </si>
  <si>
    <t>LRS6L3G0-3200LM</t>
  </si>
  <si>
    <t>LRS6L3G0-4200LM</t>
  </si>
  <si>
    <t>LRS6L5-2500LM</t>
  </si>
  <si>
    <t>LRS6L5-5400LM</t>
  </si>
  <si>
    <t>LRS6F1-1300LM</t>
  </si>
  <si>
    <t>LRS6F1-1850LM</t>
  </si>
  <si>
    <t>LRS6F1-2850LM</t>
  </si>
  <si>
    <t>LRS6F1-4000LM</t>
  </si>
  <si>
    <t>LRS6SA20-2100LM</t>
  </si>
  <si>
    <t>LRS6SA20-4500LM</t>
  </si>
  <si>
    <t>LRS6SA20-6000LM</t>
  </si>
  <si>
    <t>LRS7-4800LM</t>
  </si>
  <si>
    <t>LRS7-6650LM</t>
  </si>
  <si>
    <t>LRS9F1-4500LM</t>
  </si>
  <si>
    <t>LRS10MP/RP-2100LM</t>
  </si>
  <si>
    <t>LRS10MP/RP-2700LM</t>
  </si>
  <si>
    <t>LRS10MP/RP-4400LM</t>
  </si>
  <si>
    <t>LRS10MP/RP-5850LM</t>
  </si>
  <si>
    <t>LSS1-3150LM</t>
  </si>
  <si>
    <t>LSS1MP/RP-1400LM-2</t>
  </si>
  <si>
    <t>LSS1MP/RP-2200LM</t>
  </si>
  <si>
    <t>LSS1MP/RP-4650LM</t>
  </si>
  <si>
    <t>LDS1-LSS1-2200LM</t>
  </si>
  <si>
    <t>LDS1-LSS1-6500LM</t>
  </si>
  <si>
    <t>LDS2-LSS1-6500LM</t>
  </si>
  <si>
    <t>LSS9-800LM-2</t>
  </si>
  <si>
    <t>LSS9-1550LM-2</t>
  </si>
  <si>
    <t>LSS9-2350LM</t>
  </si>
  <si>
    <t>LSS9-4900LM</t>
  </si>
  <si>
    <t>LSS9-6800LM</t>
  </si>
  <si>
    <t>LSS9MP/RP-1400LM-2</t>
  </si>
  <si>
    <t>LSS9MP/RP-3000LM</t>
  </si>
  <si>
    <t>LSS9MP/RP-4650LM</t>
  </si>
  <si>
    <t>LDS1-LSS9-2950LM</t>
  </si>
  <si>
    <t>LDS1-LSS9-6500LM</t>
  </si>
  <si>
    <t>LDS2-LSS9-2200LM</t>
  </si>
  <si>
    <t>LSS10-1550LM-2</t>
  </si>
  <si>
    <t>LSS10-6800LM</t>
  </si>
  <si>
    <t>LSS10MP/RP-4650LM</t>
  </si>
  <si>
    <t>LDS1-LSS10-4700LM</t>
  </si>
  <si>
    <t>LRS1-1300LM-1</t>
  </si>
  <si>
    <t>LRS1-6000LM</t>
  </si>
  <si>
    <t>LRS1-7600LM</t>
  </si>
  <si>
    <t>LDS2-LRS1-1700LM</t>
  </si>
  <si>
    <t>LRS1RP-850LM</t>
  </si>
  <si>
    <t>LRS1RP-1700LM</t>
  </si>
  <si>
    <t>LRS2-16000LM</t>
  </si>
  <si>
    <t>LRS11R-1600LM</t>
  </si>
  <si>
    <t>LSR1M-40000LM</t>
  </si>
  <si>
    <t>LSR2M-20000LM</t>
  </si>
  <si>
    <t>LSR2W-20000LM</t>
  </si>
  <si>
    <t>LRS2AM-34000LM</t>
  </si>
  <si>
    <t>LSR3W-20000LM</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</si>
</sst>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Red]#,##0"/>
    <numFmt numFmtId="179" formatCode="#,##0.0;[Red]#,##0.0"/>
    <numFmt numFmtId="180" formatCode="#,##0.00;[Red]#,##0.00"/>
    <numFmt numFmtId="181" formatCode="#,##0.000;[Red]#,##0.000"/>
    <numFmt numFmtId="182" formatCode="#,##0.0000;[Red]#,##0.0000"/>
    <numFmt numFmtId="183" formatCode="0_ ;[Red]\-0\ "/>
    <numFmt numFmtId="184" formatCode="#,##0_ ;[Red]\-#,##0\ "/>
    <numFmt numFmtId="185" formatCode="#,##0.00_ ;[Red]\-#,##0.00\ "/>
    <numFmt numFmtId="186" formatCode="#,##0.0_ ;[Red]\-#,##0.0\ "/>
    <numFmt numFmtId="187" formatCode="#,##0.000_ ;[Red]\-#,##0.000\ "/>
    <numFmt numFmtId="188" formatCode="0;_䐀"/>
    <numFmt numFmtId="189" formatCode="0;_�"/>
    <numFmt numFmtId="190" formatCode="0.0;_�"/>
    <numFmt numFmtId="191" formatCode="0.00_ "/>
    <numFmt numFmtId="192" formatCode="0.0_ "/>
    <numFmt numFmtId="193" formatCode="0.0000_ "/>
    <numFmt numFmtId="194" formatCode="0.000_ "/>
    <numFmt numFmtId="195" formatCode="#,##0.0;[Red]\-#,##0.0"/>
    <numFmt numFmtId="196" formatCode="0.00;_�"/>
    <numFmt numFmtId="197" formatCode="0.00_);[Red]\(0.00\)"/>
    <numFmt numFmtId="198" formatCode="0_ "/>
    <numFmt numFmtId="199" formatCode="0;[Red]0"/>
    <numFmt numFmtId="200" formatCode="0.0;[Red]0.0"/>
    <numFmt numFmtId="201" formatCode="0.00;[Red]0.00"/>
    <numFmt numFmtId="202" formatCode="#,##0;&quot;▲ &quot;#,##0"/>
    <numFmt numFmtId="203" formatCode="#,##0_);[Red]\(#,##0\)"/>
    <numFmt numFmtId="204" formatCode="#,##0.00_ "/>
  </numFmts>
  <fonts count="42">
    <font>
      <sz val="11"/>
      <name val="ＭＳ Ｐゴシック"/>
      <family val="3"/>
    </font>
    <font>
      <sz val="6"/>
      <name val="ＭＳ Ｐゴシック"/>
      <family val="3"/>
    </font>
    <font>
      <sz val="11"/>
      <name val="ＭＳ 明朝"/>
      <family val="1"/>
    </font>
    <font>
      <u val="single"/>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thin"/>
      <top>
        <color indexed="63"/>
      </top>
      <bottom>
        <color indexed="63"/>
      </bottom>
    </border>
    <border>
      <left>
        <color indexed="63"/>
      </left>
      <right>
        <color indexed="63"/>
      </right>
      <top style="thin"/>
      <bottom style="thin"/>
    </border>
    <border>
      <left style="hair"/>
      <right style="hair"/>
      <top style="hair"/>
      <bottom style="hair"/>
    </border>
    <border>
      <left style="thin"/>
      <right>
        <color indexed="63"/>
      </right>
      <top style="thin"/>
      <bottom style="thin"/>
    </border>
    <border>
      <left style="double"/>
      <right style="hair"/>
      <top>
        <color indexed="63"/>
      </top>
      <bottom>
        <color indexed="63"/>
      </bottom>
    </border>
    <border>
      <left style="hair"/>
      <right style="hair"/>
      <top style="thin"/>
      <bottom style="hair"/>
    </border>
    <border>
      <left style="hair"/>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hair"/>
      <bottom style="hair"/>
    </border>
    <border>
      <left style="thin"/>
      <right>
        <color indexed="63"/>
      </right>
      <top style="hair"/>
      <bottom style="thin"/>
    </border>
    <border>
      <left style="thin"/>
      <right style="hair"/>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double"/>
    </border>
    <border>
      <left style="hair"/>
      <right style="thin"/>
      <top style="hair"/>
      <bottom style="double"/>
    </border>
    <border>
      <left style="thin"/>
      <right style="hair"/>
      <top style="double"/>
      <bottom style="hair"/>
    </border>
    <border>
      <left style="hair"/>
      <right style="thin"/>
      <top style="double"/>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double"/>
      <right style="hair"/>
      <top style="thin"/>
      <bottom style="hair"/>
    </border>
    <border>
      <left style="double"/>
      <right style="hair"/>
      <top style="hair"/>
      <bottom style="hair"/>
    </border>
    <border>
      <left style="double"/>
      <right style="hair"/>
      <top style="hair"/>
      <bottom style="thin"/>
    </border>
    <border>
      <left>
        <color indexed="63"/>
      </left>
      <right style="thin"/>
      <top style="hair"/>
      <bottom style="hair"/>
    </border>
    <border>
      <left>
        <color indexed="63"/>
      </left>
      <right>
        <color indexed="63"/>
      </right>
      <top style="thin"/>
      <bottom>
        <color indexed="63"/>
      </bottom>
    </border>
    <border diagonalDown="1">
      <left style="hair"/>
      <right style="thin"/>
      <top style="thin"/>
      <bottom style="hair"/>
      <diagonal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color indexed="63"/>
      </bottom>
    </border>
    <border>
      <left style="hair"/>
      <right style="hair"/>
      <top style="hair"/>
      <bottom>
        <color indexed="63"/>
      </bottom>
    </border>
    <border>
      <left style="hair"/>
      <right style="thin"/>
      <top style="thin"/>
      <bottom>
        <color indexed="63"/>
      </bottom>
    </border>
    <border>
      <left style="thin"/>
      <right style="hair"/>
      <top style="thin"/>
      <bottom>
        <color indexed="63"/>
      </bottom>
    </border>
    <border>
      <left style="double"/>
      <right>
        <color indexed="63"/>
      </right>
      <top style="thin"/>
      <bottom style="hair"/>
    </border>
    <border>
      <left style="hair"/>
      <right style="double"/>
      <top>
        <color indexed="63"/>
      </top>
      <bottom>
        <color indexed="63"/>
      </bottom>
    </border>
    <border>
      <left style="hair"/>
      <right style="double"/>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hair"/>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80">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left" vertical="center" indent="2"/>
    </xf>
    <xf numFmtId="0" fontId="2" fillId="0" borderId="15" xfId="0" applyNumberFormat="1" applyFont="1" applyBorder="1" applyAlignment="1">
      <alignment horizontal="center" vertical="center"/>
    </xf>
    <xf numFmtId="0" fontId="4" fillId="0" borderId="16" xfId="0" applyFont="1" applyBorder="1" applyAlignment="1">
      <alignment horizontal="left" vertical="center"/>
    </xf>
    <xf numFmtId="0" fontId="2" fillId="0" borderId="17" xfId="0" applyFont="1" applyBorder="1" applyAlignment="1">
      <alignment horizontal="center" vertical="center"/>
    </xf>
    <xf numFmtId="179" fontId="2" fillId="0" borderId="18" xfId="0" applyNumberFormat="1" applyFont="1" applyBorder="1" applyAlignment="1">
      <alignment vertical="center"/>
    </xf>
    <xf numFmtId="180" fontId="2" fillId="0" borderId="18" xfId="48" applyNumberFormat="1" applyFont="1" applyBorder="1" applyAlignment="1">
      <alignment vertical="center"/>
    </xf>
    <xf numFmtId="180" fontId="2" fillId="0" borderId="15" xfId="48" applyNumberFormat="1" applyFont="1" applyBorder="1" applyAlignment="1">
      <alignment vertical="center"/>
    </xf>
    <xf numFmtId="180" fontId="2" fillId="0" borderId="19" xfId="48" applyNumberFormat="1"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200" fontId="2" fillId="0" borderId="18" xfId="48" applyNumberFormat="1" applyFont="1" applyFill="1" applyBorder="1" applyAlignment="1">
      <alignment vertical="center"/>
    </xf>
    <xf numFmtId="200" fontId="2" fillId="0" borderId="15" xfId="48" applyNumberFormat="1" applyFont="1" applyFill="1" applyBorder="1" applyAlignment="1">
      <alignment vertical="center"/>
    </xf>
    <xf numFmtId="200" fontId="2" fillId="0" borderId="19" xfId="48" applyNumberFormat="1" applyFont="1" applyFill="1" applyBorder="1" applyAlignment="1">
      <alignment vertical="center"/>
    </xf>
    <xf numFmtId="0" fontId="2" fillId="0" borderId="25" xfId="0" applyFont="1" applyBorder="1" applyAlignment="1">
      <alignment horizontal="center" vertical="center" shrinkToFit="1"/>
    </xf>
    <xf numFmtId="176" fontId="2" fillId="0" borderId="26" xfId="0" applyNumberFormat="1" applyFont="1" applyBorder="1" applyAlignment="1">
      <alignment horizontal="center" vertical="center" shrinkToFit="1"/>
    </xf>
    <xf numFmtId="0" fontId="2" fillId="0" borderId="27"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192" fontId="2" fillId="0" borderId="29" xfId="0" applyNumberFormat="1" applyFont="1" applyBorder="1" applyAlignment="1">
      <alignment horizontal="center" vertical="center" shrinkToFit="1"/>
    </xf>
    <xf numFmtId="192" fontId="2" fillId="0" borderId="30" xfId="0" applyNumberFormat="1" applyFont="1" applyBorder="1" applyAlignment="1">
      <alignment horizontal="center" vertical="center" shrinkToFit="1"/>
    </xf>
    <xf numFmtId="191" fontId="2" fillId="0" borderId="25" xfId="0" applyNumberFormat="1" applyFont="1" applyBorder="1" applyAlignment="1">
      <alignment horizontal="center" vertical="center" shrinkToFit="1"/>
    </xf>
    <xf numFmtId="191" fontId="2" fillId="0" borderId="15" xfId="0" applyNumberFormat="1" applyFont="1" applyBorder="1" applyAlignment="1">
      <alignment horizontal="center" vertical="center" shrinkToFit="1"/>
    </xf>
    <xf numFmtId="191" fontId="2" fillId="0" borderId="26" xfId="0" applyNumberFormat="1" applyFont="1" applyBorder="1" applyAlignment="1">
      <alignment horizontal="center" vertical="center" shrinkToFit="1"/>
    </xf>
    <xf numFmtId="191" fontId="2" fillId="0" borderId="27" xfId="0" applyNumberFormat="1" applyFont="1" applyBorder="1" applyAlignment="1">
      <alignment horizontal="center" vertical="center" shrinkToFit="1"/>
    </xf>
    <xf numFmtId="191" fontId="2" fillId="0" borderId="19" xfId="0" applyNumberFormat="1" applyFont="1" applyBorder="1" applyAlignment="1">
      <alignment horizontal="center" vertical="center" shrinkToFit="1"/>
    </xf>
    <xf numFmtId="191" fontId="2" fillId="0" borderId="28" xfId="0" applyNumberFormat="1"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191" fontId="2" fillId="0" borderId="34" xfId="0" applyNumberFormat="1" applyFont="1" applyBorder="1" applyAlignment="1">
      <alignment horizontal="center" vertical="center" shrinkToFit="1"/>
    </xf>
    <xf numFmtId="198" fontId="2" fillId="0" borderId="26" xfId="0" applyNumberFormat="1" applyFont="1" applyBorder="1" applyAlignment="1">
      <alignment horizontal="center" vertical="center" shrinkToFit="1"/>
    </xf>
    <xf numFmtId="198" fontId="2" fillId="0" borderId="29" xfId="0" applyNumberFormat="1" applyFont="1" applyBorder="1" applyAlignment="1">
      <alignment horizontal="center" vertical="center" shrinkToFit="1"/>
    </xf>
    <xf numFmtId="198" fontId="2" fillId="0" borderId="30"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176" fontId="2" fillId="0" borderId="35" xfId="0" applyNumberFormat="1" applyFont="1" applyBorder="1" applyAlignment="1">
      <alignment horizontal="center" vertical="center" shrinkToFit="1"/>
    </xf>
    <xf numFmtId="191" fontId="2" fillId="0" borderId="25" xfId="0" applyNumberFormat="1" applyFont="1" applyBorder="1" applyAlignment="1">
      <alignment horizontal="center" vertical="center"/>
    </xf>
    <xf numFmtId="191" fontId="2" fillId="0" borderId="15" xfId="0" applyNumberFormat="1" applyFont="1" applyBorder="1" applyAlignment="1">
      <alignment horizontal="center" vertical="center"/>
    </xf>
    <xf numFmtId="191" fontId="2" fillId="0" borderId="26" xfId="0" applyNumberFormat="1" applyFont="1" applyBorder="1" applyAlignment="1">
      <alignment horizontal="center" vertical="center"/>
    </xf>
    <xf numFmtId="191" fontId="2" fillId="0" borderId="27" xfId="0" applyNumberFormat="1" applyFont="1" applyBorder="1" applyAlignment="1">
      <alignment horizontal="center" vertical="center"/>
    </xf>
    <xf numFmtId="191" fontId="2" fillId="0" borderId="19" xfId="0" applyNumberFormat="1" applyFont="1" applyBorder="1" applyAlignment="1">
      <alignment horizontal="center" vertical="center"/>
    </xf>
    <xf numFmtId="191" fontId="2" fillId="0" borderId="28" xfId="0" applyNumberFormat="1" applyFont="1" applyBorder="1" applyAlignment="1">
      <alignment horizontal="center" vertical="center"/>
    </xf>
    <xf numFmtId="191" fontId="2" fillId="0" borderId="29" xfId="0" applyNumberFormat="1" applyFont="1" applyBorder="1" applyAlignment="1">
      <alignment horizontal="center" vertical="center"/>
    </xf>
    <xf numFmtId="191" fontId="2" fillId="0" borderId="30" xfId="0" applyNumberFormat="1" applyFont="1" applyBorder="1" applyAlignment="1">
      <alignment horizontal="center" vertical="center"/>
    </xf>
    <xf numFmtId="0" fontId="2" fillId="0" borderId="36" xfId="0"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2" fillId="0" borderId="38" xfId="0" applyFont="1" applyBorder="1" applyAlignment="1">
      <alignment horizontal="center" vertical="center" shrinkToFit="1"/>
    </xf>
    <xf numFmtId="176" fontId="2" fillId="0" borderId="39" xfId="0" applyNumberFormat="1" applyFont="1" applyBorder="1" applyAlignment="1">
      <alignment horizontal="center" vertical="center" shrinkToFit="1"/>
    </xf>
    <xf numFmtId="0" fontId="2" fillId="0" borderId="40" xfId="0" applyFont="1" applyBorder="1" applyAlignment="1">
      <alignment horizontal="center" vertical="center" shrinkToFit="1"/>
    </xf>
    <xf numFmtId="176" fontId="2" fillId="0" borderId="41" xfId="0" applyNumberFormat="1" applyFont="1" applyBorder="1" applyAlignment="1">
      <alignment horizontal="center" vertical="center" shrinkToFit="1"/>
    </xf>
    <xf numFmtId="0" fontId="2" fillId="3" borderId="36" xfId="0" applyNumberFormat="1" applyFont="1" applyFill="1" applyBorder="1" applyAlignment="1" applyProtection="1">
      <alignment horizontal="center" vertical="center"/>
      <protection locked="0"/>
    </xf>
    <xf numFmtId="0" fontId="2" fillId="3" borderId="18" xfId="0" applyNumberFormat="1" applyFont="1" applyFill="1" applyBorder="1" applyAlignment="1" applyProtection="1">
      <alignment vertical="center"/>
      <protection locked="0"/>
    </xf>
    <xf numFmtId="0" fontId="2" fillId="3" borderId="42" xfId="0" applyNumberFormat="1" applyFont="1" applyFill="1" applyBorder="1" applyAlignment="1" applyProtection="1">
      <alignment vertical="center" shrinkToFit="1"/>
      <protection locked="0"/>
    </xf>
    <xf numFmtId="0" fontId="2" fillId="3" borderId="43" xfId="0" applyNumberFormat="1" applyFont="1" applyFill="1" applyBorder="1" applyAlignment="1" applyProtection="1">
      <alignment vertical="center" shrinkToFit="1"/>
      <protection locked="0"/>
    </xf>
    <xf numFmtId="178" fontId="2" fillId="0" borderId="18" xfId="48" applyNumberFormat="1" applyFont="1" applyBorder="1" applyAlignment="1" applyProtection="1">
      <alignment vertical="center"/>
      <protection locked="0"/>
    </xf>
    <xf numFmtId="178" fontId="2" fillId="0" borderId="18" xfId="48" applyNumberFormat="1" applyFont="1" applyFill="1" applyBorder="1" applyAlignment="1" applyProtection="1">
      <alignment vertical="center"/>
      <protection locked="0"/>
    </xf>
    <xf numFmtId="179" fontId="2" fillId="3" borderId="18" xfId="48" applyNumberFormat="1" applyFont="1" applyFill="1" applyBorder="1" applyAlignment="1" applyProtection="1">
      <alignment vertical="center"/>
      <protection locked="0"/>
    </xf>
    <xf numFmtId="0" fontId="2" fillId="3" borderId="31" xfId="0" applyNumberFormat="1" applyFont="1" applyFill="1" applyBorder="1" applyAlignment="1" applyProtection="1">
      <alignment horizontal="center" vertical="center"/>
      <protection locked="0"/>
    </xf>
    <xf numFmtId="0" fontId="2" fillId="3" borderId="15" xfId="0" applyNumberFormat="1" applyFont="1" applyFill="1" applyBorder="1" applyAlignment="1" applyProtection="1">
      <alignment vertical="center"/>
      <protection locked="0"/>
    </xf>
    <xf numFmtId="0" fontId="2" fillId="3" borderId="34" xfId="0" applyNumberFormat="1" applyFont="1" applyFill="1" applyBorder="1" applyAlignment="1" applyProtection="1">
      <alignment vertical="center" shrinkToFit="1"/>
      <protection locked="0"/>
    </xf>
    <xf numFmtId="0" fontId="2" fillId="3" borderId="44" xfId="0" applyNumberFormat="1" applyFont="1" applyFill="1" applyBorder="1" applyAlignment="1" applyProtection="1">
      <alignment vertical="center" shrinkToFit="1"/>
      <protection locked="0"/>
    </xf>
    <xf numFmtId="178" fontId="2" fillId="0" borderId="15" xfId="48" applyNumberFormat="1" applyFont="1" applyBorder="1" applyAlignment="1" applyProtection="1">
      <alignment vertical="center"/>
      <protection locked="0"/>
    </xf>
    <xf numFmtId="178" fontId="2" fillId="0" borderId="15" xfId="48" applyNumberFormat="1" applyFont="1" applyFill="1" applyBorder="1" applyAlignment="1" applyProtection="1">
      <alignment vertical="center"/>
      <protection locked="0"/>
    </xf>
    <xf numFmtId="0" fontId="2" fillId="3" borderId="25" xfId="0" applyNumberFormat="1" applyFont="1" applyFill="1" applyBorder="1" applyAlignment="1" applyProtection="1">
      <alignment horizontal="center" vertical="center"/>
      <protection locked="0"/>
    </xf>
    <xf numFmtId="179" fontId="2" fillId="3" borderId="15" xfId="48" applyNumberFormat="1" applyFont="1" applyFill="1" applyBorder="1" applyAlignment="1" applyProtection="1">
      <alignment vertical="center"/>
      <protection locked="0"/>
    </xf>
    <xf numFmtId="0" fontId="2" fillId="3" borderId="27" xfId="0" applyNumberFormat="1" applyFont="1" applyFill="1" applyBorder="1" applyAlignment="1" applyProtection="1">
      <alignment horizontal="center" vertical="center"/>
      <protection locked="0"/>
    </xf>
    <xf numFmtId="0" fontId="2" fillId="3" borderId="19" xfId="0" applyNumberFormat="1" applyFont="1" applyFill="1" applyBorder="1" applyAlignment="1" applyProtection="1">
      <alignment vertical="center"/>
      <protection locked="0"/>
    </xf>
    <xf numFmtId="0" fontId="2" fillId="3" borderId="35" xfId="0" applyNumberFormat="1" applyFont="1" applyFill="1" applyBorder="1" applyAlignment="1" applyProtection="1">
      <alignment vertical="center" shrinkToFit="1"/>
      <protection locked="0"/>
    </xf>
    <xf numFmtId="0" fontId="2" fillId="3" borderId="45" xfId="0" applyNumberFormat="1" applyFont="1" applyFill="1" applyBorder="1" applyAlignment="1" applyProtection="1">
      <alignment vertical="center" shrinkToFit="1"/>
      <protection locked="0"/>
    </xf>
    <xf numFmtId="178" fontId="2" fillId="0" borderId="19" xfId="48" applyNumberFormat="1" applyFont="1" applyBorder="1" applyAlignment="1" applyProtection="1">
      <alignment vertical="center"/>
      <protection locked="0"/>
    </xf>
    <xf numFmtId="178" fontId="2" fillId="0" borderId="19" xfId="48" applyNumberFormat="1" applyFont="1" applyFill="1" applyBorder="1" applyAlignment="1" applyProtection="1">
      <alignment vertical="center"/>
      <protection locked="0"/>
    </xf>
    <xf numFmtId="179" fontId="2" fillId="3" borderId="19" xfId="48" applyNumberFormat="1" applyFont="1" applyFill="1" applyBorder="1" applyAlignment="1" applyProtection="1">
      <alignment vertical="center"/>
      <protection locked="0"/>
    </xf>
    <xf numFmtId="179" fontId="2" fillId="3" borderId="18" xfId="0" applyNumberFormat="1" applyFont="1" applyFill="1" applyBorder="1" applyAlignment="1" applyProtection="1">
      <alignment vertical="center"/>
      <protection locked="0"/>
    </xf>
    <xf numFmtId="179" fontId="2" fillId="3" borderId="15" xfId="0" applyNumberFormat="1" applyFont="1" applyFill="1" applyBorder="1" applyAlignment="1" applyProtection="1">
      <alignment vertical="center"/>
      <protection locked="0"/>
    </xf>
    <xf numFmtId="179" fontId="2" fillId="3" borderId="19" xfId="0" applyNumberFormat="1" applyFont="1" applyFill="1" applyBorder="1" applyAlignment="1" applyProtection="1">
      <alignment vertical="center"/>
      <protection locked="0"/>
    </xf>
    <xf numFmtId="200" fontId="2" fillId="0" borderId="18" xfId="0" applyNumberFormat="1" applyFont="1" applyBorder="1" applyAlignment="1" applyProtection="1">
      <alignment horizontal="right" vertical="center"/>
      <protection locked="0"/>
    </xf>
    <xf numFmtId="200" fontId="2" fillId="0" borderId="15" xfId="0" applyNumberFormat="1" applyFont="1" applyBorder="1" applyAlignment="1" applyProtection="1">
      <alignment horizontal="right" vertical="center"/>
      <protection locked="0"/>
    </xf>
    <xf numFmtId="200" fontId="2" fillId="0" borderId="19" xfId="0" applyNumberFormat="1" applyFont="1" applyBorder="1" applyAlignment="1" applyProtection="1">
      <alignment horizontal="right" vertical="center"/>
      <protection locked="0"/>
    </xf>
    <xf numFmtId="199" fontId="2" fillId="0" borderId="18" xfId="0" applyNumberFormat="1" applyFont="1" applyBorder="1" applyAlignment="1" applyProtection="1">
      <alignment horizontal="right" vertical="center"/>
      <protection locked="0"/>
    </xf>
    <xf numFmtId="201" fontId="2" fillId="0" borderId="18" xfId="48" applyNumberFormat="1" applyFont="1" applyFill="1" applyBorder="1" applyAlignment="1" applyProtection="1">
      <alignment vertical="center"/>
      <protection locked="0"/>
    </xf>
    <xf numFmtId="201" fontId="2" fillId="3" borderId="18" xfId="48" applyNumberFormat="1" applyFont="1" applyFill="1" applyBorder="1" applyAlignment="1" applyProtection="1">
      <alignment vertical="center"/>
      <protection locked="0"/>
    </xf>
    <xf numFmtId="200" fontId="2" fillId="0" borderId="46" xfId="48" applyNumberFormat="1" applyFont="1" applyBorder="1" applyAlignment="1" applyProtection="1">
      <alignment vertical="center"/>
      <protection locked="0"/>
    </xf>
    <xf numFmtId="199" fontId="2" fillId="0" borderId="15" xfId="0" applyNumberFormat="1" applyFont="1" applyBorder="1" applyAlignment="1" applyProtection="1">
      <alignment horizontal="right" vertical="center"/>
      <protection locked="0"/>
    </xf>
    <xf numFmtId="201" fontId="2" fillId="0" borderId="15" xfId="48" applyNumberFormat="1" applyFont="1" applyFill="1" applyBorder="1" applyAlignment="1" applyProtection="1">
      <alignment vertical="center"/>
      <protection locked="0"/>
    </xf>
    <xf numFmtId="201" fontId="2" fillId="3" borderId="15" xfId="48" applyNumberFormat="1" applyFont="1" applyFill="1" applyBorder="1" applyAlignment="1" applyProtection="1">
      <alignment vertical="center"/>
      <protection locked="0"/>
    </xf>
    <xf numFmtId="200" fontId="2" fillId="0" borderId="47" xfId="48" applyNumberFormat="1" applyFont="1" applyBorder="1" applyAlignment="1" applyProtection="1">
      <alignment vertical="center"/>
      <protection locked="0"/>
    </xf>
    <xf numFmtId="199" fontId="2" fillId="0" borderId="19" xfId="0" applyNumberFormat="1" applyFont="1" applyBorder="1" applyAlignment="1" applyProtection="1">
      <alignment horizontal="right" vertical="center"/>
      <protection locked="0"/>
    </xf>
    <xf numFmtId="201" fontId="2" fillId="0" borderId="19" xfId="48" applyNumberFormat="1" applyFont="1" applyFill="1" applyBorder="1" applyAlignment="1" applyProtection="1">
      <alignment vertical="center"/>
      <protection locked="0"/>
    </xf>
    <xf numFmtId="201" fontId="2" fillId="3" borderId="19" xfId="48" applyNumberFormat="1" applyFont="1" applyFill="1" applyBorder="1" applyAlignment="1" applyProtection="1">
      <alignment vertical="center"/>
      <protection locked="0"/>
    </xf>
    <xf numFmtId="200" fontId="2" fillId="0" borderId="48" xfId="48" applyNumberFormat="1" applyFont="1" applyBorder="1" applyAlignment="1" applyProtection="1">
      <alignment vertical="center"/>
      <protection locked="0"/>
    </xf>
    <xf numFmtId="0" fontId="2" fillId="0" borderId="18" xfId="0" applyNumberFormat="1" applyFont="1" applyBorder="1" applyAlignment="1">
      <alignment horizontal="center" vertical="center"/>
    </xf>
    <xf numFmtId="179" fontId="2" fillId="0" borderId="15" xfId="0" applyNumberFormat="1" applyFont="1" applyBorder="1" applyAlignment="1">
      <alignment vertical="center"/>
    </xf>
    <xf numFmtId="179" fontId="2" fillId="0" borderId="19" xfId="0" applyNumberFormat="1" applyFont="1" applyBorder="1" applyAlignment="1">
      <alignment vertical="center"/>
    </xf>
    <xf numFmtId="199" fontId="2" fillId="0" borderId="18" xfId="0" applyNumberFormat="1" applyFont="1" applyFill="1" applyBorder="1" applyAlignment="1" applyProtection="1">
      <alignment vertical="center"/>
      <protection/>
    </xf>
    <xf numFmtId="199" fontId="2" fillId="0" borderId="15" xfId="0" applyNumberFormat="1" applyFont="1" applyFill="1" applyBorder="1" applyAlignment="1" applyProtection="1">
      <alignment vertical="center"/>
      <protection/>
    </xf>
    <xf numFmtId="199" fontId="2" fillId="0" borderId="19" xfId="0" applyNumberFormat="1" applyFont="1" applyFill="1" applyBorder="1" applyAlignment="1" applyProtection="1">
      <alignment vertical="center"/>
      <protection/>
    </xf>
    <xf numFmtId="199" fontId="2" fillId="0" borderId="49" xfId="0" applyNumberFormat="1" applyFont="1" applyFill="1" applyBorder="1" applyAlignment="1" applyProtection="1">
      <alignment vertical="center"/>
      <protection locked="0"/>
    </xf>
    <xf numFmtId="199" fontId="2" fillId="0" borderId="50" xfId="0" applyNumberFormat="1" applyFont="1" applyFill="1" applyBorder="1" applyAlignment="1" applyProtection="1">
      <alignment vertical="center"/>
      <protection locked="0"/>
    </xf>
    <xf numFmtId="199" fontId="2" fillId="0" borderId="51" xfId="0" applyNumberFormat="1" applyFont="1" applyFill="1" applyBorder="1" applyAlignment="1" applyProtection="1">
      <alignment vertical="center"/>
      <protection locked="0"/>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203" fontId="2" fillId="0" borderId="15" xfId="0" applyNumberFormat="1" applyFont="1" applyBorder="1" applyAlignment="1">
      <alignment horizontal="center" vertical="center" shrinkToFit="1"/>
    </xf>
    <xf numFmtId="203" fontId="2" fillId="0" borderId="26" xfId="0" applyNumberFormat="1" applyFont="1" applyBorder="1" applyAlignment="1">
      <alignment horizontal="center" vertical="center" shrinkToFit="1"/>
    </xf>
    <xf numFmtId="203" fontId="2" fillId="0" borderId="19" xfId="0" applyNumberFormat="1" applyFont="1" applyBorder="1" applyAlignment="1">
      <alignment horizontal="center" vertical="center" shrinkToFit="1"/>
    </xf>
    <xf numFmtId="203" fontId="2" fillId="0" borderId="28" xfId="0" applyNumberFormat="1" applyFont="1" applyBorder="1" applyAlignment="1">
      <alignment horizontal="center" vertical="center" shrinkToFit="1"/>
    </xf>
    <xf numFmtId="198" fontId="2" fillId="0" borderId="52" xfId="0" applyNumberFormat="1" applyFont="1" applyBorder="1" applyAlignment="1">
      <alignment horizontal="center" vertical="center" shrinkToFit="1"/>
    </xf>
    <xf numFmtId="0" fontId="2" fillId="0" borderId="53" xfId="0" applyFont="1" applyBorder="1" applyAlignment="1">
      <alignment horizontal="center" vertical="center"/>
    </xf>
    <xf numFmtId="0" fontId="2" fillId="0" borderId="37" xfId="0" applyNumberFormat="1" applyFont="1" applyBorder="1" applyAlignment="1" applyProtection="1">
      <alignment vertical="center"/>
      <protection locked="0"/>
    </xf>
    <xf numFmtId="0" fontId="2" fillId="0" borderId="32" xfId="0" applyNumberFormat="1" applyFont="1" applyFill="1" applyBorder="1" applyAlignment="1" applyProtection="1">
      <alignment vertical="center"/>
      <protection locked="0"/>
    </xf>
    <xf numFmtId="0" fontId="2" fillId="0" borderId="26" xfId="0" applyNumberFormat="1" applyFont="1" applyFill="1" applyBorder="1" applyAlignment="1" applyProtection="1">
      <alignment vertical="center"/>
      <protection locked="0"/>
    </xf>
    <xf numFmtId="0" fontId="2" fillId="0" borderId="26" xfId="0" applyNumberFormat="1" applyFont="1" applyBorder="1" applyAlignment="1" applyProtection="1">
      <alignment vertical="center"/>
      <protection locked="0"/>
    </xf>
    <xf numFmtId="0" fontId="2" fillId="0" borderId="28" xfId="0" applyNumberFormat="1" applyFont="1" applyBorder="1" applyAlignment="1" applyProtection="1">
      <alignment vertical="center"/>
      <protection locked="0"/>
    </xf>
    <xf numFmtId="204" fontId="2" fillId="0" borderId="28" xfId="0" applyNumberFormat="1" applyFont="1" applyBorder="1" applyAlignment="1">
      <alignment horizontal="center" vertical="center" shrinkToFit="1"/>
    </xf>
    <xf numFmtId="204" fontId="2" fillId="0" borderId="26" xfId="0" applyNumberFormat="1" applyFont="1" applyBorder="1" applyAlignment="1">
      <alignment horizontal="center" vertical="center" shrinkToFit="1"/>
    </xf>
    <xf numFmtId="0" fontId="2" fillId="0" borderId="54" xfId="0" applyFont="1" applyBorder="1" applyAlignment="1">
      <alignment horizontal="center" vertical="center"/>
    </xf>
    <xf numFmtId="0" fontId="3" fillId="0" borderId="14" xfId="0" applyFont="1" applyBorder="1" applyAlignment="1" applyProtection="1">
      <alignment horizontal="left" vertical="center"/>
      <protection locked="0"/>
    </xf>
    <xf numFmtId="0" fontId="3" fillId="0" borderId="55" xfId="0" applyFont="1" applyBorder="1" applyAlignment="1" applyProtection="1">
      <alignment horizontal="right" vertical="center" indent="1"/>
      <protection locked="0"/>
    </xf>
    <xf numFmtId="0" fontId="2" fillId="0" borderId="19" xfId="0" applyNumberFormat="1" applyFont="1" applyBorder="1" applyAlignment="1">
      <alignment horizontal="center" vertical="center"/>
    </xf>
    <xf numFmtId="198" fontId="2" fillId="0" borderId="56" xfId="0" applyNumberFormat="1" applyFont="1" applyBorder="1" applyAlignment="1">
      <alignment horizontal="center" vertical="center" shrinkToFit="1"/>
    </xf>
    <xf numFmtId="198" fontId="2" fillId="0" borderId="57" xfId="0" applyNumberFormat="1" applyFont="1" applyBorder="1" applyAlignment="1">
      <alignment horizontal="center" vertical="center" shrinkToFit="1"/>
    </xf>
    <xf numFmtId="0" fontId="2" fillId="0" borderId="58" xfId="0" applyFont="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2" fillId="0" borderId="62" xfId="0" applyFont="1" applyBorder="1" applyAlignment="1">
      <alignment horizontal="center" vertical="center" shrinkToFit="1"/>
    </xf>
    <xf numFmtId="0" fontId="0" fillId="0" borderId="62" xfId="0"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13" xfId="0" applyFont="1" applyBorder="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0" fontId="2" fillId="0" borderId="11" xfId="0" applyFont="1" applyBorder="1" applyAlignment="1">
      <alignment horizontal="center" vertical="center"/>
    </xf>
    <xf numFmtId="0" fontId="2" fillId="0" borderId="68" xfId="0" applyFont="1" applyBorder="1" applyAlignment="1">
      <alignment horizontal="center" vertical="center" shrinkToFit="1"/>
    </xf>
    <xf numFmtId="0" fontId="0" fillId="0" borderId="32" xfId="0" applyBorder="1" applyAlignment="1">
      <alignment horizontal="center" vertical="center" shrinkToFit="1"/>
    </xf>
    <xf numFmtId="0" fontId="2" fillId="0" borderId="69" xfId="0" applyFont="1" applyBorder="1" applyAlignment="1">
      <alignment horizontal="center" vertical="center" shrinkToFit="1"/>
    </xf>
    <xf numFmtId="0" fontId="0" fillId="0" borderId="31" xfId="0" applyBorder="1" applyAlignment="1">
      <alignment horizontal="center" vertical="center" shrinkToFit="1"/>
    </xf>
    <xf numFmtId="0" fontId="2" fillId="0" borderId="70" xfId="0" applyFont="1" applyBorder="1" applyAlignment="1">
      <alignment horizontal="center" vertical="center"/>
    </xf>
    <xf numFmtId="0" fontId="0" fillId="0" borderId="64" xfId="0" applyFont="1" applyBorder="1" applyAlignment="1">
      <alignment horizontal="center" vertical="center"/>
    </xf>
    <xf numFmtId="0" fontId="0" fillId="0" borderId="43" xfId="0" applyFont="1" applyBorder="1" applyAlignment="1">
      <alignment horizontal="center" vertical="center"/>
    </xf>
    <xf numFmtId="0" fontId="2" fillId="0" borderId="11" xfId="0" applyFont="1" applyBorder="1" applyAlignment="1">
      <alignment horizontal="center" vertical="top"/>
    </xf>
    <xf numFmtId="0" fontId="2" fillId="0" borderId="71" xfId="0" applyFont="1" applyBorder="1" applyAlignment="1">
      <alignment horizontal="center" vertical="top"/>
    </xf>
    <xf numFmtId="0" fontId="2" fillId="0" borderId="11" xfId="0" applyFont="1" applyBorder="1" applyAlignment="1">
      <alignment horizontal="center"/>
    </xf>
    <xf numFmtId="0" fontId="2" fillId="0" borderId="72" xfId="0" applyFont="1" applyBorder="1" applyAlignment="1">
      <alignment horizontal="center"/>
    </xf>
    <xf numFmtId="0" fontId="2" fillId="0" borderId="71" xfId="0" applyFont="1" applyBorder="1" applyAlignment="1">
      <alignment horizontal="center"/>
    </xf>
    <xf numFmtId="0" fontId="2" fillId="0" borderId="73" xfId="0" applyFont="1" applyFill="1" applyBorder="1" applyAlignment="1">
      <alignment horizontal="center" vertical="top"/>
    </xf>
    <xf numFmtId="0" fontId="0" fillId="0" borderId="74" xfId="0" applyBorder="1" applyAlignment="1">
      <alignment horizontal="center" vertical="top"/>
    </xf>
    <xf numFmtId="0" fontId="2" fillId="0" borderId="22" xfId="0" applyFont="1" applyFill="1" applyBorder="1" applyAlignment="1">
      <alignment horizontal="center" vertical="top"/>
    </xf>
    <xf numFmtId="0" fontId="0" fillId="0" borderId="23" xfId="0" applyBorder="1" applyAlignment="1">
      <alignment horizontal="center" vertical="top"/>
    </xf>
    <xf numFmtId="0" fontId="0" fillId="0" borderId="53"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2" fillId="0" borderId="42" xfId="0"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2" fillId="0" borderId="12" xfId="0" applyFont="1" applyBorder="1" applyAlignment="1">
      <alignment horizontal="center" vertical="center"/>
    </xf>
    <xf numFmtId="0" fontId="2" fillId="0" borderId="20" xfId="0" applyFont="1" applyBorder="1" applyAlignment="1">
      <alignment horizontal="center"/>
    </xf>
    <xf numFmtId="0" fontId="0" fillId="0" borderId="21" xfId="0" applyBorder="1" applyAlignment="1">
      <alignment horizontal="center"/>
    </xf>
    <xf numFmtId="0" fontId="2" fillId="0" borderId="73" xfId="0" applyFont="1" applyBorder="1" applyAlignment="1">
      <alignment horizontal="center"/>
    </xf>
    <xf numFmtId="0" fontId="0" fillId="0" borderId="74" xfId="0" applyBorder="1" applyAlignment="1">
      <alignment horizontal="center"/>
    </xf>
    <xf numFmtId="0" fontId="2" fillId="0" borderId="10" xfId="0" applyFont="1" applyBorder="1" applyAlignment="1">
      <alignment horizontal="center" vertical="center"/>
    </xf>
    <xf numFmtId="0" fontId="2" fillId="0" borderId="73" xfId="0" applyFont="1" applyBorder="1" applyAlignment="1">
      <alignment horizontal="center" vertical="center" shrinkToFit="1"/>
    </xf>
    <xf numFmtId="0" fontId="0" fillId="0" borderId="74" xfId="0" applyBorder="1" applyAlignment="1">
      <alignment horizontal="center" vertical="center" shrinkToFit="1"/>
    </xf>
    <xf numFmtId="0" fontId="2"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2" fillId="0" borderId="19" xfId="0" applyFont="1" applyBorder="1" applyAlignment="1">
      <alignment horizontal="center" vertical="center"/>
    </xf>
    <xf numFmtId="0" fontId="2" fillId="0" borderId="81" xfId="0" applyFont="1" applyBorder="1" applyAlignment="1">
      <alignment horizontal="center" vertical="center"/>
    </xf>
    <xf numFmtId="0" fontId="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63"/>
  <sheetViews>
    <sheetView tabSelected="1" view="pageBreakPreview" zoomScale="85" zoomScaleSheetLayoutView="85" workbookViewId="0" topLeftCell="A1">
      <selection activeCell="A6" sqref="A6"/>
    </sheetView>
  </sheetViews>
  <sheetFormatPr defaultColWidth="9.00390625" defaultRowHeight="13.5"/>
  <cols>
    <col min="1" max="1" width="5.625" style="1" customWidth="1"/>
    <col min="2" max="2" width="20.625" style="1" customWidth="1"/>
    <col min="3" max="3" width="15.75390625" style="1" customWidth="1"/>
    <col min="4" max="4" width="5.125" style="1" customWidth="1"/>
    <col min="5" max="5" width="9.625" style="1" customWidth="1"/>
    <col min="6" max="9" width="7.625" style="1" customWidth="1"/>
    <col min="10" max="10" width="6.625" style="1" customWidth="1"/>
    <col min="11" max="13" width="7.625" style="1" customWidth="1"/>
    <col min="14" max="14" width="6.625" style="1" customWidth="1"/>
    <col min="15" max="18" width="5.625" style="1" customWidth="1"/>
    <col min="19" max="19" width="6.625" style="1" customWidth="1"/>
    <col min="20" max="20" width="5.125" style="1" customWidth="1"/>
    <col min="21" max="23" width="6.625" style="1" customWidth="1"/>
    <col min="24" max="24" width="8.625" style="1" customWidth="1"/>
    <col min="25" max="25" width="6.625" style="1" customWidth="1"/>
    <col min="26" max="26" width="14.625" style="1" customWidth="1"/>
    <col min="27" max="27" width="9.00390625" style="1" customWidth="1"/>
    <col min="28" max="87" width="7.75390625" style="1" hidden="1" customWidth="1"/>
    <col min="88" max="88" width="9.00390625" style="1" customWidth="1"/>
    <col min="89" max="16384" width="9.00390625" style="1" customWidth="1"/>
  </cols>
  <sheetData>
    <row r="1" spans="1:29" ht="27.75" customHeight="1">
      <c r="A1" s="9" t="s">
        <v>29</v>
      </c>
      <c r="B1" s="6"/>
      <c r="C1" s="6"/>
      <c r="D1" s="6"/>
      <c r="E1" s="124" t="s">
        <v>43</v>
      </c>
      <c r="F1" s="6"/>
      <c r="G1" s="6"/>
      <c r="H1" s="6"/>
      <c r="I1" s="6"/>
      <c r="J1" s="6"/>
      <c r="K1" s="6"/>
      <c r="L1" s="6"/>
      <c r="M1" s="6"/>
      <c r="N1" s="6"/>
      <c r="O1" s="6"/>
      <c r="P1" s="6"/>
      <c r="Q1" s="6"/>
      <c r="R1" s="6"/>
      <c r="S1" s="6"/>
      <c r="T1" s="6"/>
      <c r="U1" s="6"/>
      <c r="V1" s="6"/>
      <c r="W1" s="6"/>
      <c r="X1" s="7"/>
      <c r="Y1" s="6"/>
      <c r="Z1" s="125" t="s">
        <v>30</v>
      </c>
      <c r="AB1" s="53" t="s">
        <v>44</v>
      </c>
      <c r="AC1" s="54">
        <v>750</v>
      </c>
    </row>
    <row r="2" spans="1:29" ht="19.5" customHeight="1">
      <c r="A2" s="2"/>
      <c r="B2" s="3"/>
      <c r="C2" s="15"/>
      <c r="D2" s="16"/>
      <c r="E2" s="152" t="s">
        <v>23</v>
      </c>
      <c r="F2" s="152" t="s">
        <v>3</v>
      </c>
      <c r="G2" s="166" t="s">
        <v>4</v>
      </c>
      <c r="H2" s="166"/>
      <c r="I2" s="166"/>
      <c r="J2" s="166"/>
      <c r="K2" s="4" t="s">
        <v>9</v>
      </c>
      <c r="L2" s="4" t="s">
        <v>31</v>
      </c>
      <c r="M2" s="4" t="s">
        <v>10</v>
      </c>
      <c r="N2" s="166" t="s">
        <v>11</v>
      </c>
      <c r="O2" s="166"/>
      <c r="P2" s="166" t="s">
        <v>14</v>
      </c>
      <c r="Q2" s="166"/>
      <c r="R2" s="166"/>
      <c r="S2" s="152" t="s">
        <v>18</v>
      </c>
      <c r="T2" s="167" t="s">
        <v>86</v>
      </c>
      <c r="U2" s="168"/>
      <c r="V2" s="153" t="s">
        <v>19</v>
      </c>
      <c r="W2" s="147" t="s">
        <v>20</v>
      </c>
      <c r="X2" s="148"/>
      <c r="Y2" s="149"/>
      <c r="Z2" s="5"/>
      <c r="AB2" s="23" t="s">
        <v>45</v>
      </c>
      <c r="AC2" s="24">
        <v>500</v>
      </c>
    </row>
    <row r="3" spans="1:87" ht="9.75" customHeight="1">
      <c r="A3" s="171" t="s">
        <v>0</v>
      </c>
      <c r="B3" s="142" t="s">
        <v>1</v>
      </c>
      <c r="C3" s="172" t="s">
        <v>2</v>
      </c>
      <c r="D3" s="173"/>
      <c r="E3" s="152"/>
      <c r="F3" s="152"/>
      <c r="G3" s="141" t="s">
        <v>5</v>
      </c>
      <c r="H3" s="141" t="s">
        <v>6</v>
      </c>
      <c r="I3" s="141" t="s">
        <v>7</v>
      </c>
      <c r="J3" s="141" t="s">
        <v>8</v>
      </c>
      <c r="K3" s="141" t="s">
        <v>8</v>
      </c>
      <c r="L3" s="141" t="s">
        <v>32</v>
      </c>
      <c r="M3" s="141" t="s">
        <v>8</v>
      </c>
      <c r="N3" s="177" t="s">
        <v>12</v>
      </c>
      <c r="O3" s="177" t="s">
        <v>13</v>
      </c>
      <c r="P3" s="141" t="s">
        <v>15</v>
      </c>
      <c r="Q3" s="141" t="s">
        <v>16</v>
      </c>
      <c r="R3" s="141" t="s">
        <v>17</v>
      </c>
      <c r="S3" s="152"/>
      <c r="T3" s="169"/>
      <c r="U3" s="170"/>
      <c r="V3" s="154"/>
      <c r="W3" s="139" t="s">
        <v>19</v>
      </c>
      <c r="X3" s="141" t="s">
        <v>3</v>
      </c>
      <c r="Y3" s="141" t="s">
        <v>21</v>
      </c>
      <c r="Z3" s="138" t="s">
        <v>22</v>
      </c>
      <c r="AB3" s="23" t="s">
        <v>46</v>
      </c>
      <c r="AC3" s="24">
        <v>750</v>
      </c>
      <c r="AD3" s="174" t="s">
        <v>98</v>
      </c>
      <c r="AE3" s="145" t="s">
        <v>99</v>
      </c>
      <c r="AF3" s="143" t="s">
        <v>100</v>
      </c>
      <c r="AG3" s="129" t="s">
        <v>18</v>
      </c>
      <c r="AH3" s="130"/>
      <c r="AI3" s="145" t="s">
        <v>101</v>
      </c>
      <c r="AJ3" s="163" t="s">
        <v>128</v>
      </c>
      <c r="AK3" s="164"/>
      <c r="AL3" s="164"/>
      <c r="AM3" s="164"/>
      <c r="AN3" s="164"/>
      <c r="AO3" s="164"/>
      <c r="AP3" s="164"/>
      <c r="AQ3" s="164"/>
      <c r="AR3" s="164"/>
      <c r="AS3" s="164"/>
      <c r="AT3" s="164"/>
      <c r="AU3" s="165"/>
      <c r="AV3" s="129" t="s">
        <v>129</v>
      </c>
      <c r="AW3" s="159"/>
      <c r="AX3" s="159"/>
      <c r="AY3" s="159"/>
      <c r="AZ3" s="159"/>
      <c r="BA3" s="159"/>
      <c r="BB3" s="159"/>
      <c r="BC3" s="159"/>
      <c r="BD3" s="159"/>
      <c r="BE3" s="159"/>
      <c r="BF3" s="159"/>
      <c r="BG3" s="130"/>
      <c r="BH3" s="143" t="s">
        <v>19</v>
      </c>
      <c r="BI3" s="174" t="s">
        <v>82</v>
      </c>
      <c r="BJ3" s="133" t="s">
        <v>86</v>
      </c>
      <c r="BK3" s="134"/>
      <c r="BL3" s="134"/>
      <c r="BM3" s="129" t="s">
        <v>87</v>
      </c>
      <c r="BN3" s="159"/>
      <c r="BO3" s="130"/>
      <c r="BP3" s="135" t="s">
        <v>18</v>
      </c>
      <c r="BQ3" s="136"/>
      <c r="BR3" s="136"/>
      <c r="BS3" s="136"/>
      <c r="BT3" s="136"/>
      <c r="BU3" s="136"/>
      <c r="BV3" s="136"/>
      <c r="BW3" s="136"/>
      <c r="BX3" s="136"/>
      <c r="BY3" s="137"/>
      <c r="BZ3" s="129" t="s">
        <v>102</v>
      </c>
      <c r="CA3" s="159"/>
      <c r="CB3" s="159"/>
      <c r="CC3" s="159"/>
      <c r="CD3" s="159"/>
      <c r="CE3" s="159"/>
      <c r="CF3" s="159"/>
      <c r="CG3" s="159"/>
      <c r="CH3" s="159"/>
      <c r="CI3" s="130"/>
    </row>
    <row r="4" spans="1:87" ht="9.75" customHeight="1">
      <c r="A4" s="171"/>
      <c r="B4" s="142"/>
      <c r="C4" s="172"/>
      <c r="D4" s="173"/>
      <c r="E4" s="150" t="s">
        <v>33</v>
      </c>
      <c r="F4" s="150" t="s">
        <v>34</v>
      </c>
      <c r="G4" s="142"/>
      <c r="H4" s="142"/>
      <c r="I4" s="142"/>
      <c r="J4" s="142"/>
      <c r="K4" s="142"/>
      <c r="L4" s="179"/>
      <c r="M4" s="142"/>
      <c r="N4" s="178"/>
      <c r="O4" s="178"/>
      <c r="P4" s="142"/>
      <c r="Q4" s="142"/>
      <c r="R4" s="142"/>
      <c r="S4" s="150" t="s">
        <v>35</v>
      </c>
      <c r="T4" s="155" t="s">
        <v>123</v>
      </c>
      <c r="U4" s="156"/>
      <c r="V4" s="151" t="s">
        <v>27</v>
      </c>
      <c r="W4" s="140"/>
      <c r="X4" s="142"/>
      <c r="Y4" s="142"/>
      <c r="Z4" s="138"/>
      <c r="AB4" s="23" t="s">
        <v>47</v>
      </c>
      <c r="AC4" s="24">
        <v>750</v>
      </c>
      <c r="AD4" s="176"/>
      <c r="AE4" s="146"/>
      <c r="AF4" s="144"/>
      <c r="AG4" s="131"/>
      <c r="AH4" s="132"/>
      <c r="AI4" s="146"/>
      <c r="AJ4" s="108" t="s">
        <v>62</v>
      </c>
      <c r="AK4" s="108" t="s">
        <v>63</v>
      </c>
      <c r="AL4" s="108" t="s">
        <v>64</v>
      </c>
      <c r="AM4" s="108" t="s">
        <v>65</v>
      </c>
      <c r="AN4" s="108" t="s">
        <v>66</v>
      </c>
      <c r="AO4" s="108" t="s">
        <v>195</v>
      </c>
      <c r="AP4" s="108" t="s">
        <v>68</v>
      </c>
      <c r="AQ4" s="108" t="s">
        <v>69</v>
      </c>
      <c r="AR4" s="108" t="s">
        <v>196</v>
      </c>
      <c r="AS4" s="108" t="s">
        <v>125</v>
      </c>
      <c r="AT4" s="108" t="s">
        <v>126</v>
      </c>
      <c r="AU4" s="109" t="s">
        <v>127</v>
      </c>
      <c r="AV4" s="160"/>
      <c r="AW4" s="161"/>
      <c r="AX4" s="161"/>
      <c r="AY4" s="161"/>
      <c r="AZ4" s="161"/>
      <c r="BA4" s="161"/>
      <c r="BB4" s="161"/>
      <c r="BC4" s="161"/>
      <c r="BD4" s="161"/>
      <c r="BE4" s="161"/>
      <c r="BF4" s="161"/>
      <c r="BG4" s="162"/>
      <c r="BH4" s="144"/>
      <c r="BI4" s="175"/>
      <c r="BJ4" s="35" t="s">
        <v>83</v>
      </c>
      <c r="BK4" s="36" t="s">
        <v>84</v>
      </c>
      <c r="BL4" s="37" t="s">
        <v>85</v>
      </c>
      <c r="BM4" s="160"/>
      <c r="BN4" s="161"/>
      <c r="BO4" s="162"/>
      <c r="BP4" s="35" t="s">
        <v>197</v>
      </c>
      <c r="BQ4" s="36" t="s">
        <v>198</v>
      </c>
      <c r="BR4" s="36" t="s">
        <v>199</v>
      </c>
      <c r="BS4" s="36" t="s">
        <v>91</v>
      </c>
      <c r="BT4" s="36" t="s">
        <v>200</v>
      </c>
      <c r="BU4" s="36" t="s">
        <v>201</v>
      </c>
      <c r="BV4" s="36" t="s">
        <v>202</v>
      </c>
      <c r="BW4" s="36" t="s">
        <v>95</v>
      </c>
      <c r="BX4" s="36" t="s">
        <v>96</v>
      </c>
      <c r="BY4" s="37" t="s">
        <v>203</v>
      </c>
      <c r="BZ4" s="160"/>
      <c r="CA4" s="161"/>
      <c r="CB4" s="161"/>
      <c r="CC4" s="161"/>
      <c r="CD4" s="161"/>
      <c r="CE4" s="161"/>
      <c r="CF4" s="161"/>
      <c r="CG4" s="161"/>
      <c r="CH4" s="161"/>
      <c r="CI4" s="162"/>
    </row>
    <row r="5" spans="1:87" ht="19.5" customHeight="1">
      <c r="A5" s="2"/>
      <c r="B5" s="3"/>
      <c r="C5" s="17"/>
      <c r="D5" s="18"/>
      <c r="E5" s="150"/>
      <c r="F5" s="150"/>
      <c r="G5" s="3" t="s">
        <v>36</v>
      </c>
      <c r="H5" s="3" t="s">
        <v>37</v>
      </c>
      <c r="I5" s="3" t="s">
        <v>38</v>
      </c>
      <c r="J5" s="3" t="s">
        <v>39</v>
      </c>
      <c r="K5" s="3" t="s">
        <v>40</v>
      </c>
      <c r="L5" s="3" t="s">
        <v>41</v>
      </c>
      <c r="M5" s="3" t="s">
        <v>42</v>
      </c>
      <c r="N5" s="178"/>
      <c r="O5" s="178"/>
      <c r="P5" s="19" t="s">
        <v>25</v>
      </c>
      <c r="Q5" s="19" t="s">
        <v>25</v>
      </c>
      <c r="R5" s="19" t="s">
        <v>25</v>
      </c>
      <c r="S5" s="150"/>
      <c r="T5" s="157"/>
      <c r="U5" s="158"/>
      <c r="V5" s="151"/>
      <c r="W5" s="10" t="s">
        <v>26</v>
      </c>
      <c r="X5" s="3" t="s">
        <v>24</v>
      </c>
      <c r="Y5" s="3" t="s">
        <v>28</v>
      </c>
      <c r="Z5" s="5"/>
      <c r="AB5" s="23" t="s">
        <v>48</v>
      </c>
      <c r="AC5" s="24">
        <v>500</v>
      </c>
      <c r="AD5" s="27">
        <v>0</v>
      </c>
      <c r="AE5" s="23" t="s">
        <v>62</v>
      </c>
      <c r="AF5" s="43">
        <v>4950</v>
      </c>
      <c r="AG5" s="53" t="s">
        <v>97</v>
      </c>
      <c r="AH5" s="123"/>
      <c r="AI5" s="23" t="s">
        <v>72</v>
      </c>
      <c r="AJ5" s="110"/>
      <c r="AK5" s="110"/>
      <c r="AL5" s="110"/>
      <c r="AM5" s="110">
        <v>2100</v>
      </c>
      <c r="AN5" s="110"/>
      <c r="AO5" s="110">
        <v>2100</v>
      </c>
      <c r="AP5" s="110"/>
      <c r="AQ5" s="110"/>
      <c r="AR5" s="110"/>
      <c r="AS5" s="110"/>
      <c r="AT5" s="110"/>
      <c r="AU5" s="111"/>
      <c r="AV5" s="110" t="s">
        <v>204</v>
      </c>
      <c r="AW5" s="110" t="s">
        <v>63</v>
      </c>
      <c r="AX5" s="110" t="s">
        <v>205</v>
      </c>
      <c r="AY5" s="110" t="s">
        <v>65</v>
      </c>
      <c r="AZ5" s="110" t="s">
        <v>66</v>
      </c>
      <c r="BA5" s="110" t="s">
        <v>206</v>
      </c>
      <c r="BB5" s="110" t="s">
        <v>207</v>
      </c>
      <c r="BC5" s="110" t="s">
        <v>208</v>
      </c>
      <c r="BD5" s="110" t="s">
        <v>124</v>
      </c>
      <c r="BE5" s="110" t="s">
        <v>209</v>
      </c>
      <c r="BF5" s="110" t="s">
        <v>210</v>
      </c>
      <c r="BG5" s="111" t="s">
        <v>211</v>
      </c>
      <c r="BH5" s="114">
        <v>2</v>
      </c>
      <c r="BI5" s="176"/>
      <c r="BJ5" s="29">
        <v>0.73</v>
      </c>
      <c r="BK5" s="30">
        <v>0.69</v>
      </c>
      <c r="BL5" s="31">
        <v>0.61</v>
      </c>
      <c r="BM5" s="35" t="s">
        <v>83</v>
      </c>
      <c r="BN5" s="36" t="s">
        <v>84</v>
      </c>
      <c r="BO5" s="38" t="s">
        <v>85</v>
      </c>
      <c r="BP5" s="45">
        <v>0.72</v>
      </c>
      <c r="BQ5" s="46">
        <v>0.7</v>
      </c>
      <c r="BR5" s="46">
        <v>0.67</v>
      </c>
      <c r="BS5" s="46">
        <v>0.65</v>
      </c>
      <c r="BT5" s="46">
        <v>0.62</v>
      </c>
      <c r="BU5" s="46">
        <v>0.57</v>
      </c>
      <c r="BV5" s="46">
        <v>0.53</v>
      </c>
      <c r="BW5" s="46">
        <v>0.48</v>
      </c>
      <c r="BX5" s="46">
        <v>0.42</v>
      </c>
      <c r="BY5" s="47">
        <v>0.34</v>
      </c>
      <c r="BZ5" s="35" t="s">
        <v>88</v>
      </c>
      <c r="CA5" s="36" t="s">
        <v>89</v>
      </c>
      <c r="CB5" s="36" t="s">
        <v>90</v>
      </c>
      <c r="CC5" s="36" t="s">
        <v>91</v>
      </c>
      <c r="CD5" s="36" t="s">
        <v>92</v>
      </c>
      <c r="CE5" s="36" t="s">
        <v>93</v>
      </c>
      <c r="CF5" s="36" t="s">
        <v>94</v>
      </c>
      <c r="CG5" s="36" t="s">
        <v>95</v>
      </c>
      <c r="CH5" s="36" t="s">
        <v>96</v>
      </c>
      <c r="CI5" s="37" t="s">
        <v>97</v>
      </c>
    </row>
    <row r="6" spans="1:87" ht="21.75" customHeight="1">
      <c r="A6" s="59"/>
      <c r="B6" s="60"/>
      <c r="C6" s="61"/>
      <c r="D6" s="62"/>
      <c r="E6" s="63">
        <f>IF(ISERROR(INDEX($AV6:$BG6,MATCH($D6,$AV$5:$BG$5,0)))=TRUE,"",INDEX($AV6:$BG6,MATCH($D6,$AV$5:$BG$5,0)))</f>
      </c>
      <c r="F6" s="64">
        <f>IF(ISERROR(INDEX($AC$1:$AC$40,MATCH($B6,$AB$1:$AB$40,0)))=TRUE,"",INDEX($AC$1:$AC$40,MATCH($B6,$AB$1:$AB$40,0)))</f>
      </c>
      <c r="G6" s="65"/>
      <c r="H6" s="65"/>
      <c r="I6" s="11">
        <f>IF($B6=0,"",ROUND($G6*$H6,1))</f>
      </c>
      <c r="J6" s="81"/>
      <c r="K6" s="81"/>
      <c r="L6" s="84">
        <f>IF($B6=0,"","0.0")</f>
      </c>
      <c r="M6" s="12">
        <f>IF(ISERROR($J6-$K6-$L6)=TRUE,"",$J6-$K6-$L6)</f>
      </c>
      <c r="N6" s="13">
        <f>IF(ISERROR(ROUNDDOWN(($G6*$H6)/(($M6*($G6+$H6))),2))=TRUE,"",ROUNDDOWN(($G6*$H6)/(($M6*($G6+$H6))),2))</f>
      </c>
      <c r="O6" s="99">
        <f aca="true" t="shared" si="0" ref="O6:O37">IF($B6=0,"",IF($N6&lt;$AH$13,IF($N6&lt;$AH$9,IF($N6&lt;$AH$7,IF($N6&lt;$AH$6,$AG$5,$AG$6),IF($N6&lt;$AH$8,$AG$7,$AG$8)),IF($N6&lt;$AH$11,IF($N6&lt;$AH$10,$AG$9,$AG$10),IF($N6&lt;$AH$12,$AG$11,$AG$12))),IF($N6&lt;$AH$14,$AG$13,$AG$14)))</f>
      </c>
      <c r="P6" s="87">
        <f>IF($B6=0,"","70")</f>
      </c>
      <c r="Q6" s="87">
        <f>IF($B6=0,"","50")</f>
      </c>
      <c r="R6" s="87">
        <f>IF($B6=0,"","10")</f>
      </c>
      <c r="S6" s="88">
        <f>IF(ISERROR(INDEX($BZ6:$CI6,MATCH($O6,$BZ$5:$CI$5,0)))=TRUE,"",INDEX($BZ6:$CI6,MATCH($O6,$BZ$5:$CI$5,0)))</f>
      </c>
      <c r="T6" s="89"/>
      <c r="U6" s="88">
        <f>IF(ISERROR(INDEX($BM6:$BO6,MATCH($T6,$BM$5:$BO$5,0)))=TRUE,"",INDEX($BM6:$BO6,MATCH($T6,$BM$5:$BO$5,0)))</f>
      </c>
      <c r="V6" s="90">
        <f>IF(ISERROR(ROUNDUP(($F6*$I6)/($E6*$S6*$U6),1))=TRUE,"",ROUNDUP(($F6*$I6)/($E6*$S6*$U6),1))</f>
      </c>
      <c r="W6" s="105">
        <f>IF(ISERROR(ROUNDUP($Y6*$BI6,0))=TRUE,"",ROUNDUP($Y6*$BI6,0))</f>
      </c>
      <c r="X6" s="20">
        <f>IF(ISERROR(ROUNDDOWN(($E6*$S6*$U6*$W6)/($G6*$H6),1))=TRUE,"",ROUNDDOWN(($E6*$S6*$U6*$W6)/($G6*$H6),1))</f>
      </c>
      <c r="Y6" s="102">
        <f aca="true" t="shared" si="1" ref="Y6:Y36">IF(ISERROR(ROUNDUP($V6/$BI6,0))=TRUE,"",ROUNDUP($V6/$BI6,0))</f>
      </c>
      <c r="Z6" s="116"/>
      <c r="AB6" s="23" t="s">
        <v>54</v>
      </c>
      <c r="AC6" s="24">
        <v>500</v>
      </c>
      <c r="AD6" s="27">
        <v>0.4</v>
      </c>
      <c r="AE6" s="23" t="s">
        <v>63</v>
      </c>
      <c r="AF6" s="43">
        <v>3520</v>
      </c>
      <c r="AG6" s="23" t="s">
        <v>96</v>
      </c>
      <c r="AH6" s="122">
        <v>0.7</v>
      </c>
      <c r="AI6" s="23" t="s">
        <v>70</v>
      </c>
      <c r="AJ6" s="110">
        <v>4950</v>
      </c>
      <c r="AK6" s="110">
        <v>3520</v>
      </c>
      <c r="AL6" s="110"/>
      <c r="AM6" s="110">
        <v>4950</v>
      </c>
      <c r="AN6" s="110"/>
      <c r="AO6" s="110">
        <v>4950</v>
      </c>
      <c r="AP6" s="110">
        <v>3520</v>
      </c>
      <c r="AQ6" s="110"/>
      <c r="AR6" s="110"/>
      <c r="AS6" s="110"/>
      <c r="AT6" s="110"/>
      <c r="AU6" s="111"/>
      <c r="AV6" s="110">
        <f aca="true" t="shared" si="2" ref="AV6:AV37">IF(ISERROR(INDEX($AJ$5:$AJ$163,MATCH($C6,$AI$5:$AI$163,0)))=TRUE,"",INDEX($AJ$5:$AJ$163,MATCH($C6,$AI$5:$AI$163,0)))</f>
      </c>
      <c r="AW6" s="110">
        <f aca="true" t="shared" si="3" ref="AW6:AW37">IF(ISERROR(INDEX($AK$5:$AK$163,MATCH($C6,$AI$5:$AI$163,0)))=TRUE,"",INDEX($AK$5:$AK$163,MATCH($C6,$AI$5:$AI$163,0)))</f>
      </c>
      <c r="AX6" s="110">
        <f aca="true" t="shared" si="4" ref="AX6:AX37">IF(ISERROR(INDEX($AL$5:$AL$163,MATCH($C6,$AI$5:$AI$163,0)))=TRUE,"",INDEX($AL$5:$AL$163,MATCH($C6,$AI$5:$AI$163,0)))</f>
      </c>
      <c r="AY6" s="110">
        <f aca="true" t="shared" si="5" ref="AY6:AY37">IF(ISERROR(INDEX($AM$5:$AM$163,MATCH($C6,$AI$5:$AI$163,0)))=TRUE,"",INDEX($AM$5:$AM$163,MATCH($C6,$AI$5:$AI$163,0)))</f>
      </c>
      <c r="AZ6" s="110">
        <f aca="true" t="shared" si="6" ref="AZ6:AZ37">IF(ISERROR(INDEX($AN$5:$AN$163,MATCH($C6,$AI$5:$AI$163,0)))=TRUE,"",INDEX($AN$5:$AN$163,MATCH($C6,$AI$5:$AI$163,0)))</f>
      </c>
      <c r="BA6" s="110">
        <f aca="true" t="shared" si="7" ref="BA6:BA37">IF(ISERROR(INDEX($AO$5:$AO$163,MATCH($C6,$AI$5:$AI$163,0)))=TRUE,"",INDEX($AO$5:$AO$163,MATCH($C6,$AI$5:$AI$163,0)))</f>
      </c>
      <c r="BB6" s="110">
        <f aca="true" t="shared" si="8" ref="BB6:BB37">IF(ISERROR(INDEX($AP$5:$AP$163,MATCH($C6,$AI$5:$AI$163,0)))=TRUE,"",INDEX($AP$5:$AP$163,MATCH($C6,$AI$5:$AI$163,0)))</f>
      </c>
      <c r="BC6" s="110">
        <f aca="true" t="shared" si="9" ref="BC6:BC37">IF(ISERROR(INDEX($AQ$5:$AQ$163,MATCH($C6,$AI$5:$AI$163,0)))=TRUE,"",INDEX($AQ$5:$AQ$163,MATCH($C6,$AI$5:$AI$163,0)))</f>
      </c>
      <c r="BD6" s="110">
        <f aca="true" t="shared" si="10" ref="BD6:BD37">IF(ISERROR(INDEX($AR$5:$AR$163,MATCH($C6,$AI$5:$AI$163,0)))=TRUE,"",INDEX($AR$5:$AR$163,MATCH($C6,$AI$5:$AI$163,0)))</f>
      </c>
      <c r="BE6" s="110">
        <f aca="true" t="shared" si="11" ref="BE6:BE37">IF(ISERROR(INDEX($AS$5:$AS$163,MATCH($C6,$AI$5:$AI$163,0)))=TRUE,"",INDEX($AS$5:$AS$163,MATCH($C6,$AI$5:$AI$163,0)))</f>
      </c>
      <c r="BF6" s="110">
        <f aca="true" t="shared" si="12" ref="BF6:BF37">IF(ISERROR(INDEX($AT$5:$AT$163,MATCH($C6,$AI$5:$AI$163,0)))=TRUE,"",INDEX($AT$5:$AT$163,MATCH($C6,$AI$5:$AI$163,0)))</f>
      </c>
      <c r="BG6" s="111">
        <f aca="true" t="shared" si="13" ref="BG6:BG37">IF(ISERROR(INDEX($AU$5:$AU$163,MATCH($C6,$AI$5:$AI$163,0)))=TRUE,"",INDEX($AU$5:$AU$163,MATCH($C6,$AI$5:$AI$163,0)))</f>
      </c>
      <c r="BH6" s="114">
        <v>1</v>
      </c>
      <c r="BI6" s="41">
        <f aca="true" t="shared" si="14" ref="BI6:BI37">IF(ISERROR(INDEX($BH$5:$BH$163,MATCH(C6,$AI$5:$AI$163,0)))=TRUE,"",INDEX($BH$5:$BH$163,MATCH(C6,$AI$5:$AI$163,0)))</f>
      </c>
      <c r="BJ6" s="29">
        <v>0.73</v>
      </c>
      <c r="BK6" s="30">
        <v>0.69</v>
      </c>
      <c r="BL6" s="31">
        <v>0.61</v>
      </c>
      <c r="BM6" s="29">
        <f aca="true" t="shared" si="15" ref="BM6:BM37">IF(ISERROR(INDEX($BJ$5:$BJ$163,MATCH($C6,$AI$5:$AI$163,0)))=TRUE,"",INDEX($BJ$5:$BJ$163,MATCH($C6,$AI$5:$AI$163,0)))</f>
      </c>
      <c r="BN6" s="30">
        <f aca="true" t="shared" si="16" ref="BN6:BN37">IF(ISERROR(INDEX($BK$5:$BK$163,MATCH($C6,$AI$5:$AI$163,0)))=TRUE,"",INDEX($BK$5:$BK$163,MATCH($C6,$AI$5:$AI$163,0)))</f>
      </c>
      <c r="BO6" s="39">
        <f aca="true" t="shared" si="17" ref="BO6:BO37">IF(ISERROR(INDEX($BL$5:$BL$163,MATCH($C6,$AI$5:$AI$163,0)))=TRUE,"",INDEX($BL$5:$BL$163,MATCH($C6,$AI$5:$AI$163,0)))</f>
      </c>
      <c r="BP6" s="45">
        <v>0.77</v>
      </c>
      <c r="BQ6" s="46">
        <v>0.75</v>
      </c>
      <c r="BR6" s="46">
        <v>0.71</v>
      </c>
      <c r="BS6" s="46">
        <v>0.69</v>
      </c>
      <c r="BT6" s="46">
        <v>0.65</v>
      </c>
      <c r="BU6" s="46">
        <v>0.59</v>
      </c>
      <c r="BV6" s="46">
        <v>0.55</v>
      </c>
      <c r="BW6" s="46">
        <v>0.49</v>
      </c>
      <c r="BX6" s="46">
        <v>0.44</v>
      </c>
      <c r="BY6" s="47">
        <v>0.36</v>
      </c>
      <c r="BZ6" s="51">
        <f aca="true" t="shared" si="18" ref="BZ6:BZ37">IF(ISERROR(INDEX($BP$5:$BP$163,MATCH($C6,$AI$5:$AI$163,0)))=TRUE,"",INDEX($BP$5:$BP$163,MATCH($C6,$AI$5:$AI$163,0)))</f>
      </c>
      <c r="CA6" s="46">
        <f aca="true" t="shared" si="19" ref="CA6:CA37">IF(ISERROR(INDEX($BQ$5:$BQ$163,MATCH($C6,$AI$5:$AI$163,0)))=TRUE,"",INDEX($BQ$5:$BQ$163,MATCH($C6,$AI$5:$AI$163,0)))</f>
      </c>
      <c r="CB6" s="46">
        <f aca="true" t="shared" si="20" ref="CB6:CB37">IF(ISERROR(INDEX($BR$5:$BR$163,MATCH($C6,$AI$5:$AI$163,0)))=TRUE,"",INDEX($BR$5:$BR$163,MATCH($C6,$AI$5:$AI$163,0)))</f>
      </c>
      <c r="CC6" s="46">
        <f aca="true" t="shared" si="21" ref="CC6:CC37">IF(ISERROR(INDEX($BS$5:$BS$163,MATCH($C6,$AI$5:$AI$163,0)))=TRUE,"",INDEX($BS$5:$BS$163,MATCH($C6,$AI$5:$AI$163,0)))</f>
      </c>
      <c r="CD6" s="46">
        <f aca="true" t="shared" si="22" ref="CD6:CD37">IF(ISERROR(INDEX($BT$5:$BT$163,MATCH($C6,$AI$5:$AI$163,0)))=TRUE,"",INDEX($BT$5:$BT$163,MATCH($C6,$AI$5:$AI$163,0)))</f>
      </c>
      <c r="CE6" s="46">
        <f aca="true" t="shared" si="23" ref="CE6:CE37">IF(ISERROR(INDEX($BU$5:$BU$163,MATCH($C6,$AI$5:$AI$163,0)))=TRUE,"",INDEX($BU$5:$BU$163,MATCH($C6,$AI$5:$AI$163,0)))</f>
      </c>
      <c r="CF6" s="46">
        <f aca="true" t="shared" si="24" ref="CF6:CF37">IF(ISERROR(INDEX($BV$5:$BV$163,MATCH($C6,$AI$5:$AI$163,0)))=TRUE,"",INDEX($BV$5:$BV$163,MATCH($C6,$AI$5:$AI$163,0)))</f>
      </c>
      <c r="CG6" s="46">
        <f aca="true" t="shared" si="25" ref="CG6:CG37">IF(ISERROR(INDEX($BW$5:$BW$163,MATCH($C6,$AI$5:$AI$163,0)))=TRUE,"",INDEX($BW$5:$BW$163,MATCH($C6,$AI$5:$AI$163,0)))</f>
      </c>
      <c r="CH6" s="46">
        <f aca="true" t="shared" si="26" ref="CH6:CH37">IF(ISERROR(INDEX($BX$5:$BX$163,MATCH($C6,$AI$5:$AI$163,0)))=TRUE,"",INDEX($BX$5:$BX$163,MATCH($C6,$AI$5:$AI$163,0)))</f>
      </c>
      <c r="CI6" s="47">
        <f aca="true" t="shared" si="27" ref="CI6:CI37">IF(ISERROR(INDEX($BY$5:$BY$163,MATCH($C6,$AI$5:$AI$163,0)))=TRUE,"",INDEX($BY$5:$BY$163,MATCH($C6,$AI$5:$AI$163,0)))</f>
      </c>
    </row>
    <row r="7" spans="1:87" ht="21.75" customHeight="1">
      <c r="A7" s="66"/>
      <c r="B7" s="67"/>
      <c r="C7" s="68"/>
      <c r="D7" s="69"/>
      <c r="E7" s="70">
        <f aca="true" t="shared" si="28" ref="E7:E40">IF(ISERROR(INDEX($AV7:$BG7,MATCH($D7,$AV$5:$BG$5,0)))=TRUE,"",INDEX($AV7:$BG7,MATCH($D7,$AV$5:$BG$5,0)))</f>
      </c>
      <c r="F7" s="71">
        <f aca="true" t="shared" si="29" ref="F7:F37">IF(ISERROR(INDEX($AC$1:$AC$40,MATCH($B7,$AB$1:$AB$40,0)))=TRUE,"",INDEX($AC$1:$AC$40,MATCH($B7,$AB$1:$AB$40,0)))</f>
      </c>
      <c r="G7" s="73"/>
      <c r="H7" s="73"/>
      <c r="I7" s="100">
        <f aca="true" t="shared" si="30" ref="I7:I37">IF($B7=0,"",ROUND($G7*$H7,1))</f>
      </c>
      <c r="J7" s="82"/>
      <c r="K7" s="82"/>
      <c r="L7" s="85">
        <f aca="true" t="shared" si="31" ref="L7:L37">IF($B7=0,"","0.0")</f>
      </c>
      <c r="M7" s="13">
        <f aca="true" t="shared" si="32" ref="M7:M37">IF(ISERROR($J7-$K7-$L7)=TRUE,"",$J7-$K7-$L7)</f>
      </c>
      <c r="N7" s="13">
        <f>IF(ISERROR(ROUNDDOWN(($G7*$H7)/(($M7*($G7+$H7))),2))=TRUE,"",ROUNDDOWN(($G7*$H7)/(($M7*($G7+$H7))),2))</f>
      </c>
      <c r="O7" s="8">
        <f t="shared" si="0"/>
      </c>
      <c r="P7" s="91">
        <f aca="true" t="shared" si="33" ref="P7:P37">IF($B7=0,"","70")</f>
      </c>
      <c r="Q7" s="91">
        <f aca="true" t="shared" si="34" ref="Q7:Q37">IF($B7=0,"","50")</f>
      </c>
      <c r="R7" s="91">
        <f aca="true" t="shared" si="35" ref="R7:R37">IF($B7=0,"","10")</f>
      </c>
      <c r="S7" s="92">
        <f aca="true" t="shared" si="36" ref="S7:S37">IF(ISERROR(INDEX($BZ7:$CI7,MATCH($O7,$BZ$5:$CI$5,0)))=TRUE,"",INDEX($BZ7:$CI7,MATCH($O7,$BZ$5:$CI$5,0)))</f>
      </c>
      <c r="T7" s="93"/>
      <c r="U7" s="92">
        <f aca="true" t="shared" si="37" ref="U7:U40">IF(ISERROR(INDEX($BM7:$BO7,MATCH($T7,$BM$5:$BO$5,0)))=TRUE,"",INDEX($BM7:$BO7,MATCH($T7,$BM$5:$BO$5,0)))</f>
      </c>
      <c r="V7" s="94">
        <f aca="true" t="shared" si="38" ref="V7:V37">IF(ISERROR(ROUNDUP(($F7*$I7)/($E7*$S7*$U7),1))=TRUE,"",ROUNDUP(($F7*$I7)/($E7*$S7*$U7),1))</f>
      </c>
      <c r="W7" s="106">
        <f aca="true" t="shared" si="39" ref="W7:W36">IF(ISERROR(ROUNDUP($Y7*$BI7,0))=TRUE,"",ROUNDUP($Y7*$BI7,0))</f>
      </c>
      <c r="X7" s="21">
        <f aca="true" t="shared" si="40" ref="X7:X37">IF(ISERROR(ROUNDDOWN(($E7*$S7*$U7*$W7)/($G7*$H7),1))=TRUE,"",ROUNDDOWN(($E7*$S7*$U7*$W7)/($G7*$H7),1))</f>
      </c>
      <c r="Y7" s="103">
        <f t="shared" si="1"/>
      </c>
      <c r="Z7" s="117"/>
      <c r="AB7" s="23" t="s">
        <v>49</v>
      </c>
      <c r="AC7" s="24">
        <v>500</v>
      </c>
      <c r="AD7" s="28">
        <v>0.8</v>
      </c>
      <c r="AE7" s="23" t="s">
        <v>64</v>
      </c>
      <c r="AF7" s="43">
        <v>4950</v>
      </c>
      <c r="AG7" s="23" t="s">
        <v>95</v>
      </c>
      <c r="AH7" s="122">
        <v>0.9</v>
      </c>
      <c r="AI7" s="23" t="s">
        <v>71</v>
      </c>
      <c r="AJ7" s="110">
        <v>4950</v>
      </c>
      <c r="AK7" s="110">
        <v>3520</v>
      </c>
      <c r="AL7" s="110"/>
      <c r="AM7" s="110">
        <v>4950</v>
      </c>
      <c r="AN7" s="110">
        <v>4950</v>
      </c>
      <c r="AO7" s="110">
        <v>4950</v>
      </c>
      <c r="AP7" s="110">
        <v>3520</v>
      </c>
      <c r="AQ7" s="110"/>
      <c r="AR7" s="110"/>
      <c r="AS7" s="110"/>
      <c r="AT7" s="110"/>
      <c r="AU7" s="111"/>
      <c r="AV7" s="110">
        <f t="shared" si="2"/>
      </c>
      <c r="AW7" s="110">
        <f t="shared" si="3"/>
      </c>
      <c r="AX7" s="110">
        <f t="shared" si="4"/>
      </c>
      <c r="AY7" s="110">
        <f t="shared" si="5"/>
      </c>
      <c r="AZ7" s="110">
        <f t="shared" si="6"/>
      </c>
      <c r="BA7" s="110">
        <f t="shared" si="7"/>
      </c>
      <c r="BB7" s="110">
        <f t="shared" si="8"/>
      </c>
      <c r="BC7" s="110">
        <f t="shared" si="9"/>
      </c>
      <c r="BD7" s="110">
        <f t="shared" si="10"/>
      </c>
      <c r="BE7" s="110">
        <f t="shared" si="11"/>
      </c>
      <c r="BF7" s="110">
        <f t="shared" si="12"/>
      </c>
      <c r="BG7" s="111">
        <f t="shared" si="13"/>
      </c>
      <c r="BH7" s="114">
        <v>2</v>
      </c>
      <c r="BI7" s="41">
        <f t="shared" si="14"/>
      </c>
      <c r="BJ7" s="29">
        <v>0.73</v>
      </c>
      <c r="BK7" s="30">
        <v>0.69</v>
      </c>
      <c r="BL7" s="31">
        <v>0.61</v>
      </c>
      <c r="BM7" s="29">
        <f t="shared" si="15"/>
      </c>
      <c r="BN7" s="30">
        <f t="shared" si="16"/>
      </c>
      <c r="BO7" s="39">
        <f t="shared" si="17"/>
      </c>
      <c r="BP7" s="45">
        <v>0.77</v>
      </c>
      <c r="BQ7" s="46">
        <v>0.75</v>
      </c>
      <c r="BR7" s="46">
        <v>0.71</v>
      </c>
      <c r="BS7" s="46">
        <v>0.69</v>
      </c>
      <c r="BT7" s="46">
        <v>0.65</v>
      </c>
      <c r="BU7" s="46">
        <v>0.59</v>
      </c>
      <c r="BV7" s="46">
        <v>0.55</v>
      </c>
      <c r="BW7" s="46">
        <v>0.49</v>
      </c>
      <c r="BX7" s="46">
        <v>0.44</v>
      </c>
      <c r="BY7" s="47">
        <v>0.36</v>
      </c>
      <c r="BZ7" s="51">
        <f t="shared" si="18"/>
      </c>
      <c r="CA7" s="46">
        <f t="shared" si="19"/>
      </c>
      <c r="CB7" s="46">
        <f t="shared" si="20"/>
      </c>
      <c r="CC7" s="46">
        <f t="shared" si="21"/>
      </c>
      <c r="CD7" s="46">
        <f t="shared" si="22"/>
      </c>
      <c r="CE7" s="46">
        <f t="shared" si="23"/>
      </c>
      <c r="CF7" s="46">
        <f t="shared" si="24"/>
      </c>
      <c r="CG7" s="46">
        <f t="shared" si="25"/>
      </c>
      <c r="CH7" s="46">
        <f t="shared" si="26"/>
      </c>
      <c r="CI7" s="47">
        <f t="shared" si="27"/>
      </c>
    </row>
    <row r="8" spans="1:87" ht="21.75" customHeight="1">
      <c r="A8" s="66"/>
      <c r="B8" s="67"/>
      <c r="C8" s="68"/>
      <c r="D8" s="69"/>
      <c r="E8" s="70">
        <f t="shared" si="28"/>
      </c>
      <c r="F8" s="71">
        <f t="shared" si="29"/>
      </c>
      <c r="G8" s="73"/>
      <c r="H8" s="73"/>
      <c r="I8" s="100">
        <f t="shared" si="30"/>
      </c>
      <c r="J8" s="82"/>
      <c r="K8" s="82"/>
      <c r="L8" s="85">
        <f t="shared" si="31"/>
      </c>
      <c r="M8" s="13">
        <f t="shared" si="32"/>
      </c>
      <c r="N8" s="13">
        <f aca="true" t="shared" si="41" ref="N8:N37">IF(ISERROR(ROUNDDOWN(($G8*$H8)/(($M8*($G8+$H8))),2))=TRUE,"",ROUNDDOWN(($G8*$H8)/(($M8*($G8+$H8))),2))</f>
      </c>
      <c r="O8" s="8">
        <f t="shared" si="0"/>
      </c>
      <c r="P8" s="91">
        <f t="shared" si="33"/>
      </c>
      <c r="Q8" s="91">
        <f t="shared" si="34"/>
      </c>
      <c r="R8" s="91">
        <f t="shared" si="35"/>
      </c>
      <c r="S8" s="92">
        <f t="shared" si="36"/>
      </c>
      <c r="T8" s="93"/>
      <c r="U8" s="92">
        <f t="shared" si="37"/>
      </c>
      <c r="V8" s="94">
        <f t="shared" si="38"/>
      </c>
      <c r="W8" s="106">
        <f t="shared" si="39"/>
      </c>
      <c r="X8" s="21">
        <f t="shared" si="40"/>
      </c>
      <c r="Y8" s="103">
        <f t="shared" si="1"/>
      </c>
      <c r="Z8" s="117"/>
      <c r="AB8" s="23" t="s">
        <v>50</v>
      </c>
      <c r="AC8" s="24">
        <v>300</v>
      </c>
      <c r="AE8" s="23" t="s">
        <v>65</v>
      </c>
      <c r="AF8" s="43">
        <v>4950</v>
      </c>
      <c r="AG8" s="23" t="s">
        <v>94</v>
      </c>
      <c r="AH8" s="122">
        <v>1.12</v>
      </c>
      <c r="AI8" s="23" t="s">
        <v>73</v>
      </c>
      <c r="AJ8" s="110"/>
      <c r="AK8" s="110"/>
      <c r="AL8" s="110"/>
      <c r="AM8" s="110"/>
      <c r="AN8" s="110"/>
      <c r="AO8" s="110">
        <v>2100</v>
      </c>
      <c r="AP8" s="110"/>
      <c r="AQ8" s="110"/>
      <c r="AR8" s="110"/>
      <c r="AS8" s="110"/>
      <c r="AT8" s="110"/>
      <c r="AU8" s="111"/>
      <c r="AV8" s="110">
        <f t="shared" si="2"/>
      </c>
      <c r="AW8" s="110">
        <f t="shared" si="3"/>
      </c>
      <c r="AX8" s="110">
        <f t="shared" si="4"/>
      </c>
      <c r="AY8" s="110">
        <f t="shared" si="5"/>
      </c>
      <c r="AZ8" s="110">
        <f t="shared" si="6"/>
      </c>
      <c r="BA8" s="110">
        <f t="shared" si="7"/>
      </c>
      <c r="BB8" s="110">
        <f t="shared" si="8"/>
      </c>
      <c r="BC8" s="110">
        <f t="shared" si="9"/>
      </c>
      <c r="BD8" s="110">
        <f t="shared" si="10"/>
      </c>
      <c r="BE8" s="110">
        <f t="shared" si="11"/>
      </c>
      <c r="BF8" s="110">
        <f t="shared" si="12"/>
      </c>
      <c r="BG8" s="111">
        <f t="shared" si="13"/>
      </c>
      <c r="BH8" s="40">
        <v>2</v>
      </c>
      <c r="BI8" s="41">
        <f t="shared" si="14"/>
      </c>
      <c r="BJ8" s="29">
        <v>0.73</v>
      </c>
      <c r="BK8" s="30">
        <v>0.69</v>
      </c>
      <c r="BL8" s="31">
        <v>0.61</v>
      </c>
      <c r="BM8" s="29">
        <f t="shared" si="15"/>
      </c>
      <c r="BN8" s="30">
        <f t="shared" si="16"/>
      </c>
      <c r="BO8" s="39">
        <f t="shared" si="17"/>
      </c>
      <c r="BP8" s="45">
        <v>0.59</v>
      </c>
      <c r="BQ8" s="46">
        <v>0.58</v>
      </c>
      <c r="BR8" s="46">
        <v>0.57</v>
      </c>
      <c r="BS8" s="46">
        <v>0.55</v>
      </c>
      <c r="BT8" s="46">
        <v>0.54</v>
      </c>
      <c r="BU8" s="46">
        <v>0.51</v>
      </c>
      <c r="BV8" s="46">
        <v>0.48</v>
      </c>
      <c r="BW8" s="46">
        <v>0.45</v>
      </c>
      <c r="BX8" s="46">
        <v>0.41</v>
      </c>
      <c r="BY8" s="47">
        <v>0.34</v>
      </c>
      <c r="BZ8" s="51">
        <f t="shared" si="18"/>
      </c>
      <c r="CA8" s="46">
        <f t="shared" si="19"/>
      </c>
      <c r="CB8" s="46">
        <f t="shared" si="20"/>
      </c>
      <c r="CC8" s="46">
        <f t="shared" si="21"/>
      </c>
      <c r="CD8" s="46">
        <f t="shared" si="22"/>
      </c>
      <c r="CE8" s="46">
        <f t="shared" si="23"/>
      </c>
      <c r="CF8" s="46">
        <f t="shared" si="24"/>
      </c>
      <c r="CG8" s="46">
        <f t="shared" si="25"/>
      </c>
      <c r="CH8" s="46">
        <f t="shared" si="26"/>
      </c>
      <c r="CI8" s="47">
        <f t="shared" si="27"/>
      </c>
    </row>
    <row r="9" spans="1:87" ht="21.75" customHeight="1">
      <c r="A9" s="72"/>
      <c r="B9" s="67"/>
      <c r="C9" s="68"/>
      <c r="D9" s="69"/>
      <c r="E9" s="70">
        <f t="shared" si="28"/>
      </c>
      <c r="F9" s="71">
        <f t="shared" si="29"/>
      </c>
      <c r="G9" s="73"/>
      <c r="H9" s="73"/>
      <c r="I9" s="100">
        <f t="shared" si="30"/>
      </c>
      <c r="J9" s="82"/>
      <c r="K9" s="82"/>
      <c r="L9" s="85">
        <f t="shared" si="31"/>
      </c>
      <c r="M9" s="13">
        <f t="shared" si="32"/>
      </c>
      <c r="N9" s="13">
        <f t="shared" si="41"/>
      </c>
      <c r="O9" s="8">
        <f t="shared" si="0"/>
      </c>
      <c r="P9" s="91">
        <f t="shared" si="33"/>
      </c>
      <c r="Q9" s="91">
        <f t="shared" si="34"/>
      </c>
      <c r="R9" s="91">
        <f t="shared" si="35"/>
      </c>
      <c r="S9" s="92">
        <f t="shared" si="36"/>
      </c>
      <c r="T9" s="93"/>
      <c r="U9" s="92">
        <f t="shared" si="37"/>
      </c>
      <c r="V9" s="94">
        <f t="shared" si="38"/>
      </c>
      <c r="W9" s="106">
        <f t="shared" si="39"/>
      </c>
      <c r="X9" s="21">
        <f t="shared" si="40"/>
      </c>
      <c r="Y9" s="103">
        <f t="shared" si="1"/>
      </c>
      <c r="Z9" s="118"/>
      <c r="AB9" s="23" t="s">
        <v>51</v>
      </c>
      <c r="AC9" s="24">
        <v>300</v>
      </c>
      <c r="AE9" s="23" t="s">
        <v>66</v>
      </c>
      <c r="AF9" s="43">
        <v>4950</v>
      </c>
      <c r="AG9" s="23" t="s">
        <v>93</v>
      </c>
      <c r="AH9" s="122">
        <v>1.38</v>
      </c>
      <c r="AI9" s="23" t="s">
        <v>74</v>
      </c>
      <c r="AJ9" s="110">
        <v>4950</v>
      </c>
      <c r="AK9" s="110">
        <v>3520</v>
      </c>
      <c r="AL9" s="110"/>
      <c r="AM9" s="110">
        <v>4950</v>
      </c>
      <c r="AN9" s="110"/>
      <c r="AO9" s="110">
        <v>4950</v>
      </c>
      <c r="AP9" s="110">
        <v>3520</v>
      </c>
      <c r="AQ9" s="110"/>
      <c r="AR9" s="110"/>
      <c r="AS9" s="110"/>
      <c r="AT9" s="110"/>
      <c r="AU9" s="111"/>
      <c r="AV9" s="110">
        <f t="shared" si="2"/>
      </c>
      <c r="AW9" s="110">
        <f t="shared" si="3"/>
      </c>
      <c r="AX9" s="110">
        <f t="shared" si="4"/>
      </c>
      <c r="AY9" s="110">
        <f t="shared" si="5"/>
      </c>
      <c r="AZ9" s="110">
        <f t="shared" si="6"/>
      </c>
      <c r="BA9" s="110">
        <f t="shared" si="7"/>
      </c>
      <c r="BB9" s="110">
        <f t="shared" si="8"/>
      </c>
      <c r="BC9" s="110">
        <f t="shared" si="9"/>
      </c>
      <c r="BD9" s="110">
        <f t="shared" si="10"/>
      </c>
      <c r="BE9" s="110">
        <f t="shared" si="11"/>
      </c>
      <c r="BF9" s="110">
        <f t="shared" si="12"/>
      </c>
      <c r="BG9" s="111">
        <f t="shared" si="13"/>
      </c>
      <c r="BH9" s="40">
        <v>1</v>
      </c>
      <c r="BI9" s="41">
        <f t="shared" si="14"/>
      </c>
      <c r="BJ9" s="29">
        <v>0.73</v>
      </c>
      <c r="BK9" s="30">
        <v>0.69</v>
      </c>
      <c r="BL9" s="31">
        <v>0.61</v>
      </c>
      <c r="BM9" s="29">
        <f t="shared" si="15"/>
      </c>
      <c r="BN9" s="30">
        <f t="shared" si="16"/>
      </c>
      <c r="BO9" s="39">
        <f t="shared" si="17"/>
      </c>
      <c r="BP9" s="45">
        <v>0.64</v>
      </c>
      <c r="BQ9" s="46">
        <v>0.63</v>
      </c>
      <c r="BR9" s="46">
        <v>0.61</v>
      </c>
      <c r="BS9" s="46">
        <v>0.6</v>
      </c>
      <c r="BT9" s="46">
        <v>0.58</v>
      </c>
      <c r="BU9" s="46">
        <v>0.55</v>
      </c>
      <c r="BV9" s="46">
        <v>0.52</v>
      </c>
      <c r="BW9" s="46">
        <v>0.48</v>
      </c>
      <c r="BX9" s="46">
        <v>0.44</v>
      </c>
      <c r="BY9" s="47">
        <v>0.36</v>
      </c>
      <c r="BZ9" s="51">
        <f t="shared" si="18"/>
      </c>
      <c r="CA9" s="46">
        <f t="shared" si="19"/>
      </c>
      <c r="CB9" s="46">
        <f t="shared" si="20"/>
      </c>
      <c r="CC9" s="46">
        <f t="shared" si="21"/>
      </c>
      <c r="CD9" s="46">
        <f t="shared" si="22"/>
      </c>
      <c r="CE9" s="46">
        <f t="shared" si="23"/>
      </c>
      <c r="CF9" s="46">
        <f t="shared" si="24"/>
      </c>
      <c r="CG9" s="46">
        <f t="shared" si="25"/>
      </c>
      <c r="CH9" s="46">
        <f t="shared" si="26"/>
      </c>
      <c r="CI9" s="47">
        <f t="shared" si="27"/>
      </c>
    </row>
    <row r="10" spans="1:87" ht="21.75" customHeight="1">
      <c r="A10" s="72"/>
      <c r="B10" s="67"/>
      <c r="C10" s="68"/>
      <c r="D10" s="69"/>
      <c r="E10" s="70">
        <f t="shared" si="28"/>
      </c>
      <c r="F10" s="71">
        <f t="shared" si="29"/>
      </c>
      <c r="G10" s="73"/>
      <c r="H10" s="73"/>
      <c r="I10" s="100">
        <f t="shared" si="30"/>
      </c>
      <c r="J10" s="82"/>
      <c r="K10" s="82"/>
      <c r="L10" s="85">
        <f t="shared" si="31"/>
      </c>
      <c r="M10" s="13">
        <f t="shared" si="32"/>
      </c>
      <c r="N10" s="13">
        <f t="shared" si="41"/>
      </c>
      <c r="O10" s="8">
        <f t="shared" si="0"/>
      </c>
      <c r="P10" s="91">
        <f t="shared" si="33"/>
      </c>
      <c r="Q10" s="91">
        <f t="shared" si="34"/>
      </c>
      <c r="R10" s="91">
        <f t="shared" si="35"/>
      </c>
      <c r="S10" s="92">
        <f t="shared" si="36"/>
      </c>
      <c r="T10" s="93"/>
      <c r="U10" s="92">
        <f t="shared" si="37"/>
      </c>
      <c r="V10" s="94">
        <f t="shared" si="38"/>
      </c>
      <c r="W10" s="106">
        <f t="shared" si="39"/>
      </c>
      <c r="X10" s="21">
        <f t="shared" si="40"/>
      </c>
      <c r="Y10" s="103">
        <f t="shared" si="1"/>
      </c>
      <c r="Z10" s="119"/>
      <c r="AB10" s="23" t="s">
        <v>52</v>
      </c>
      <c r="AC10" s="24">
        <v>200</v>
      </c>
      <c r="AE10" s="23" t="s">
        <v>67</v>
      </c>
      <c r="AF10" s="43">
        <v>4950</v>
      </c>
      <c r="AG10" s="23" t="s">
        <v>92</v>
      </c>
      <c r="AH10" s="122">
        <v>1.75</v>
      </c>
      <c r="AI10" s="23" t="s">
        <v>75</v>
      </c>
      <c r="AJ10" s="110">
        <v>4950</v>
      </c>
      <c r="AK10" s="110">
        <v>3520</v>
      </c>
      <c r="AL10" s="110"/>
      <c r="AM10" s="110">
        <v>4950</v>
      </c>
      <c r="AN10" s="110">
        <v>4950</v>
      </c>
      <c r="AO10" s="110">
        <v>4950</v>
      </c>
      <c r="AP10" s="110">
        <v>3520</v>
      </c>
      <c r="AQ10" s="110"/>
      <c r="AR10" s="110"/>
      <c r="AS10" s="110"/>
      <c r="AT10" s="110"/>
      <c r="AU10" s="111"/>
      <c r="AV10" s="110">
        <f t="shared" si="2"/>
      </c>
      <c r="AW10" s="110">
        <f t="shared" si="3"/>
      </c>
      <c r="AX10" s="110">
        <f t="shared" si="4"/>
      </c>
      <c r="AY10" s="110">
        <f t="shared" si="5"/>
      </c>
      <c r="AZ10" s="110">
        <f t="shared" si="6"/>
      </c>
      <c r="BA10" s="110">
        <f t="shared" si="7"/>
      </c>
      <c r="BB10" s="110">
        <f t="shared" si="8"/>
      </c>
      <c r="BC10" s="110">
        <f t="shared" si="9"/>
      </c>
      <c r="BD10" s="110">
        <f t="shared" si="10"/>
      </c>
      <c r="BE10" s="110">
        <f t="shared" si="11"/>
      </c>
      <c r="BF10" s="110">
        <f t="shared" si="12"/>
      </c>
      <c r="BG10" s="111">
        <f t="shared" si="13"/>
      </c>
      <c r="BH10" s="40">
        <v>2</v>
      </c>
      <c r="BI10" s="41">
        <f t="shared" si="14"/>
      </c>
      <c r="BJ10" s="29">
        <v>0.73</v>
      </c>
      <c r="BK10" s="30">
        <v>0.69</v>
      </c>
      <c r="BL10" s="31">
        <v>0.61</v>
      </c>
      <c r="BM10" s="29">
        <f t="shared" si="15"/>
      </c>
      <c r="BN10" s="30">
        <f t="shared" si="16"/>
      </c>
      <c r="BO10" s="39">
        <f t="shared" si="17"/>
      </c>
      <c r="BP10" s="45">
        <v>0.6</v>
      </c>
      <c r="BQ10" s="46">
        <v>0.59</v>
      </c>
      <c r="BR10" s="46">
        <v>0.58</v>
      </c>
      <c r="BS10" s="46">
        <v>0.57</v>
      </c>
      <c r="BT10" s="46">
        <v>0.55</v>
      </c>
      <c r="BU10" s="46">
        <v>0.52</v>
      </c>
      <c r="BV10" s="46">
        <v>0.5</v>
      </c>
      <c r="BW10" s="46">
        <v>0.47</v>
      </c>
      <c r="BX10" s="46">
        <v>0.42</v>
      </c>
      <c r="BY10" s="47">
        <v>0.36</v>
      </c>
      <c r="BZ10" s="51">
        <f t="shared" si="18"/>
      </c>
      <c r="CA10" s="46">
        <f t="shared" si="19"/>
      </c>
      <c r="CB10" s="46">
        <f t="shared" si="20"/>
      </c>
      <c r="CC10" s="46">
        <f t="shared" si="21"/>
      </c>
      <c r="CD10" s="46">
        <f t="shared" si="22"/>
      </c>
      <c r="CE10" s="46">
        <f t="shared" si="23"/>
      </c>
      <c r="CF10" s="46">
        <f t="shared" si="24"/>
      </c>
      <c r="CG10" s="46">
        <f t="shared" si="25"/>
      </c>
      <c r="CH10" s="46">
        <f t="shared" si="26"/>
      </c>
      <c r="CI10" s="47">
        <f t="shared" si="27"/>
      </c>
    </row>
    <row r="11" spans="1:87" ht="21.75" customHeight="1">
      <c r="A11" s="72"/>
      <c r="B11" s="67"/>
      <c r="C11" s="68"/>
      <c r="D11" s="69"/>
      <c r="E11" s="70">
        <f t="shared" si="28"/>
      </c>
      <c r="F11" s="71">
        <f t="shared" si="29"/>
      </c>
      <c r="G11" s="73"/>
      <c r="H11" s="73"/>
      <c r="I11" s="100">
        <f t="shared" si="30"/>
      </c>
      <c r="J11" s="82"/>
      <c r="K11" s="82"/>
      <c r="L11" s="85">
        <f t="shared" si="31"/>
      </c>
      <c r="M11" s="13">
        <f t="shared" si="32"/>
      </c>
      <c r="N11" s="13">
        <f t="shared" si="41"/>
      </c>
      <c r="O11" s="8">
        <f t="shared" si="0"/>
      </c>
      <c r="P11" s="91">
        <f t="shared" si="33"/>
      </c>
      <c r="Q11" s="91">
        <f t="shared" si="34"/>
      </c>
      <c r="R11" s="91">
        <f t="shared" si="35"/>
      </c>
      <c r="S11" s="92">
        <f t="shared" si="36"/>
      </c>
      <c r="T11" s="93"/>
      <c r="U11" s="92">
        <f t="shared" si="37"/>
      </c>
      <c r="V11" s="94">
        <f t="shared" si="38"/>
      </c>
      <c r="W11" s="106">
        <f t="shared" si="39"/>
      </c>
      <c r="X11" s="21">
        <f t="shared" si="40"/>
      </c>
      <c r="Y11" s="103">
        <f t="shared" si="1"/>
      </c>
      <c r="Z11" s="119"/>
      <c r="AB11" s="23" t="s">
        <v>53</v>
      </c>
      <c r="AC11" s="24">
        <v>300</v>
      </c>
      <c r="AE11" s="23" t="s">
        <v>68</v>
      </c>
      <c r="AF11" s="43">
        <v>3520</v>
      </c>
      <c r="AG11" s="23" t="s">
        <v>91</v>
      </c>
      <c r="AH11" s="122">
        <v>2.25</v>
      </c>
      <c r="AI11" s="23" t="s">
        <v>212</v>
      </c>
      <c r="AJ11" s="110"/>
      <c r="AK11" s="110"/>
      <c r="AL11" s="110"/>
      <c r="AM11" s="110"/>
      <c r="AN11" s="110"/>
      <c r="AO11" s="110">
        <v>2100</v>
      </c>
      <c r="AP11" s="110"/>
      <c r="AQ11" s="110"/>
      <c r="AR11" s="110"/>
      <c r="AS11" s="110"/>
      <c r="AT11" s="110"/>
      <c r="AU11" s="111"/>
      <c r="AV11" s="110">
        <f t="shared" si="2"/>
      </c>
      <c r="AW11" s="110">
        <f t="shared" si="3"/>
      </c>
      <c r="AX11" s="110">
        <f t="shared" si="4"/>
      </c>
      <c r="AY11" s="110">
        <f t="shared" si="5"/>
      </c>
      <c r="AZ11" s="110">
        <f t="shared" si="6"/>
      </c>
      <c r="BA11" s="110">
        <f t="shared" si="7"/>
      </c>
      <c r="BB11" s="110">
        <f t="shared" si="8"/>
      </c>
      <c r="BC11" s="110">
        <f t="shared" si="9"/>
      </c>
      <c r="BD11" s="110">
        <f t="shared" si="10"/>
      </c>
      <c r="BE11" s="110">
        <f t="shared" si="11"/>
      </c>
      <c r="BF11" s="110">
        <f t="shared" si="12"/>
      </c>
      <c r="BG11" s="111">
        <f t="shared" si="13"/>
      </c>
      <c r="BH11" s="40">
        <v>2</v>
      </c>
      <c r="BI11" s="41">
        <f t="shared" si="14"/>
      </c>
      <c r="BJ11" s="29">
        <v>0.73</v>
      </c>
      <c r="BK11" s="30">
        <v>0.69</v>
      </c>
      <c r="BL11" s="31">
        <v>0.61</v>
      </c>
      <c r="BM11" s="29">
        <f t="shared" si="15"/>
      </c>
      <c r="BN11" s="30">
        <f t="shared" si="16"/>
      </c>
      <c r="BO11" s="39">
        <f t="shared" si="17"/>
      </c>
      <c r="BP11" s="45">
        <v>0.55</v>
      </c>
      <c r="BQ11" s="46">
        <v>0.54</v>
      </c>
      <c r="BR11" s="46">
        <v>0.52</v>
      </c>
      <c r="BS11" s="46">
        <v>0.51</v>
      </c>
      <c r="BT11" s="46">
        <v>0.49</v>
      </c>
      <c r="BU11" s="46">
        <v>0.47</v>
      </c>
      <c r="BV11" s="46">
        <v>0.44</v>
      </c>
      <c r="BW11" s="46">
        <v>0.41</v>
      </c>
      <c r="BX11" s="46">
        <v>0.37</v>
      </c>
      <c r="BY11" s="47">
        <v>0.31</v>
      </c>
      <c r="BZ11" s="51">
        <f t="shared" si="18"/>
      </c>
      <c r="CA11" s="46">
        <f t="shared" si="19"/>
      </c>
      <c r="CB11" s="46">
        <f t="shared" si="20"/>
      </c>
      <c r="CC11" s="46">
        <f t="shared" si="21"/>
      </c>
      <c r="CD11" s="46">
        <f t="shared" si="22"/>
      </c>
      <c r="CE11" s="46">
        <f t="shared" si="23"/>
      </c>
      <c r="CF11" s="46">
        <f t="shared" si="24"/>
      </c>
      <c r="CG11" s="46">
        <f t="shared" si="25"/>
      </c>
      <c r="CH11" s="46">
        <f t="shared" si="26"/>
      </c>
      <c r="CI11" s="47">
        <f t="shared" si="27"/>
      </c>
    </row>
    <row r="12" spans="1:87" ht="21.75" customHeight="1">
      <c r="A12" s="72"/>
      <c r="B12" s="67"/>
      <c r="C12" s="68"/>
      <c r="D12" s="69"/>
      <c r="E12" s="70">
        <f t="shared" si="28"/>
      </c>
      <c r="F12" s="71">
        <f t="shared" si="29"/>
      </c>
      <c r="G12" s="73"/>
      <c r="H12" s="73"/>
      <c r="I12" s="100">
        <f t="shared" si="30"/>
      </c>
      <c r="J12" s="82"/>
      <c r="K12" s="82"/>
      <c r="L12" s="85">
        <f t="shared" si="31"/>
      </c>
      <c r="M12" s="13">
        <f t="shared" si="32"/>
      </c>
      <c r="N12" s="13">
        <f t="shared" si="41"/>
      </c>
      <c r="O12" s="8">
        <f t="shared" si="0"/>
      </c>
      <c r="P12" s="91">
        <f t="shared" si="33"/>
      </c>
      <c r="Q12" s="91">
        <f t="shared" si="34"/>
      </c>
      <c r="R12" s="91">
        <f t="shared" si="35"/>
      </c>
      <c r="S12" s="92">
        <f t="shared" si="36"/>
      </c>
      <c r="T12" s="93"/>
      <c r="U12" s="92">
        <f t="shared" si="37"/>
      </c>
      <c r="V12" s="94">
        <f t="shared" si="38"/>
      </c>
      <c r="W12" s="106">
        <f t="shared" si="39"/>
      </c>
      <c r="X12" s="21">
        <f t="shared" si="40"/>
      </c>
      <c r="Y12" s="103">
        <f t="shared" si="1"/>
      </c>
      <c r="Z12" s="119"/>
      <c r="AB12" s="23" t="s">
        <v>55</v>
      </c>
      <c r="AC12" s="24">
        <v>300</v>
      </c>
      <c r="AE12" s="23" t="s">
        <v>69</v>
      </c>
      <c r="AF12" s="43">
        <v>3520</v>
      </c>
      <c r="AG12" s="23" t="s">
        <v>90</v>
      </c>
      <c r="AH12" s="122">
        <v>2.75</v>
      </c>
      <c r="AI12" s="23" t="s">
        <v>131</v>
      </c>
      <c r="AJ12" s="110">
        <v>4950</v>
      </c>
      <c r="AK12" s="110">
        <v>3520</v>
      </c>
      <c r="AL12" s="110"/>
      <c r="AM12" s="110">
        <v>4950</v>
      </c>
      <c r="AN12" s="110"/>
      <c r="AO12" s="110">
        <v>4950</v>
      </c>
      <c r="AP12" s="110">
        <v>3520</v>
      </c>
      <c r="AQ12" s="110"/>
      <c r="AR12" s="110"/>
      <c r="AS12" s="110"/>
      <c r="AT12" s="110"/>
      <c r="AU12" s="111"/>
      <c r="AV12" s="110">
        <f t="shared" si="2"/>
      </c>
      <c r="AW12" s="110">
        <f t="shared" si="3"/>
      </c>
      <c r="AX12" s="110">
        <f t="shared" si="4"/>
      </c>
      <c r="AY12" s="110">
        <f t="shared" si="5"/>
      </c>
      <c r="AZ12" s="110">
        <f t="shared" si="6"/>
      </c>
      <c r="BA12" s="110">
        <f t="shared" si="7"/>
      </c>
      <c r="BB12" s="110">
        <f t="shared" si="8"/>
      </c>
      <c r="BC12" s="110">
        <f t="shared" si="9"/>
      </c>
      <c r="BD12" s="110">
        <f t="shared" si="10"/>
      </c>
      <c r="BE12" s="110">
        <f t="shared" si="11"/>
      </c>
      <c r="BF12" s="110">
        <f t="shared" si="12"/>
      </c>
      <c r="BG12" s="111">
        <f t="shared" si="13"/>
      </c>
      <c r="BH12" s="40">
        <v>1</v>
      </c>
      <c r="BI12" s="41">
        <f t="shared" si="14"/>
      </c>
      <c r="BJ12" s="29">
        <v>0.73</v>
      </c>
      <c r="BK12" s="30">
        <v>0.69</v>
      </c>
      <c r="BL12" s="31">
        <v>0.61</v>
      </c>
      <c r="BM12" s="29">
        <f t="shared" si="15"/>
      </c>
      <c r="BN12" s="30">
        <f t="shared" si="16"/>
      </c>
      <c r="BO12" s="39">
        <f t="shared" si="17"/>
      </c>
      <c r="BP12" s="45">
        <v>0.56</v>
      </c>
      <c r="BQ12" s="46">
        <v>0.56</v>
      </c>
      <c r="BR12" s="46">
        <v>0.54</v>
      </c>
      <c r="BS12" s="46">
        <v>0.53</v>
      </c>
      <c r="BT12" s="46">
        <v>0.51</v>
      </c>
      <c r="BU12" s="46">
        <v>0.48</v>
      </c>
      <c r="BV12" s="46">
        <v>0.46</v>
      </c>
      <c r="BW12" s="46">
        <v>0.42</v>
      </c>
      <c r="BX12" s="46">
        <v>0.39</v>
      </c>
      <c r="BY12" s="47">
        <v>0.33</v>
      </c>
      <c r="BZ12" s="51">
        <f t="shared" si="18"/>
      </c>
      <c r="CA12" s="46">
        <f t="shared" si="19"/>
      </c>
      <c r="CB12" s="46">
        <f t="shared" si="20"/>
      </c>
      <c r="CC12" s="46">
        <f t="shared" si="21"/>
      </c>
      <c r="CD12" s="46">
        <f t="shared" si="22"/>
      </c>
      <c r="CE12" s="46">
        <f t="shared" si="23"/>
      </c>
      <c r="CF12" s="46">
        <f t="shared" si="24"/>
      </c>
      <c r="CG12" s="46">
        <f t="shared" si="25"/>
      </c>
      <c r="CH12" s="46">
        <f t="shared" si="26"/>
      </c>
      <c r="CI12" s="47">
        <f t="shared" si="27"/>
      </c>
    </row>
    <row r="13" spans="1:87" ht="21.75" customHeight="1">
      <c r="A13" s="72"/>
      <c r="B13" s="67"/>
      <c r="C13" s="68"/>
      <c r="D13" s="69"/>
      <c r="E13" s="70">
        <f t="shared" si="28"/>
      </c>
      <c r="F13" s="71">
        <f t="shared" si="29"/>
      </c>
      <c r="G13" s="73"/>
      <c r="H13" s="73"/>
      <c r="I13" s="100">
        <f t="shared" si="30"/>
      </c>
      <c r="J13" s="82"/>
      <c r="K13" s="82"/>
      <c r="L13" s="85">
        <f t="shared" si="31"/>
      </c>
      <c r="M13" s="13">
        <f t="shared" si="32"/>
      </c>
      <c r="N13" s="13">
        <f t="shared" si="41"/>
      </c>
      <c r="O13" s="8">
        <f t="shared" si="0"/>
      </c>
      <c r="P13" s="91">
        <f t="shared" si="33"/>
      </c>
      <c r="Q13" s="91">
        <f t="shared" si="34"/>
      </c>
      <c r="R13" s="91">
        <f t="shared" si="35"/>
      </c>
      <c r="S13" s="92">
        <f t="shared" si="36"/>
      </c>
      <c r="T13" s="93"/>
      <c r="U13" s="92">
        <f t="shared" si="37"/>
      </c>
      <c r="V13" s="94">
        <f t="shared" si="38"/>
      </c>
      <c r="W13" s="106">
        <f t="shared" si="39"/>
      </c>
      <c r="X13" s="21">
        <f t="shared" si="40"/>
      </c>
      <c r="Y13" s="103">
        <f t="shared" si="1"/>
      </c>
      <c r="Z13" s="119"/>
      <c r="AB13" s="23" t="s">
        <v>56</v>
      </c>
      <c r="AC13" s="24">
        <v>200</v>
      </c>
      <c r="AE13" s="25" t="s">
        <v>103</v>
      </c>
      <c r="AF13" s="44">
        <v>2100</v>
      </c>
      <c r="AG13" s="23" t="s">
        <v>89</v>
      </c>
      <c r="AH13" s="122">
        <v>3.5</v>
      </c>
      <c r="AI13" s="23" t="s">
        <v>213</v>
      </c>
      <c r="AJ13" s="110">
        <v>4950</v>
      </c>
      <c r="AK13" s="110">
        <v>3520</v>
      </c>
      <c r="AL13" s="110"/>
      <c r="AM13" s="110">
        <v>4950</v>
      </c>
      <c r="AN13" s="110">
        <v>4950</v>
      </c>
      <c r="AO13" s="110">
        <v>4950</v>
      </c>
      <c r="AP13" s="110">
        <v>3520</v>
      </c>
      <c r="AQ13" s="110"/>
      <c r="AR13" s="110"/>
      <c r="AS13" s="110"/>
      <c r="AT13" s="110"/>
      <c r="AU13" s="111"/>
      <c r="AV13" s="110">
        <f t="shared" si="2"/>
      </c>
      <c r="AW13" s="110">
        <f t="shared" si="3"/>
      </c>
      <c r="AX13" s="110">
        <f t="shared" si="4"/>
      </c>
      <c r="AY13" s="110">
        <f t="shared" si="5"/>
      </c>
      <c r="AZ13" s="110">
        <f t="shared" si="6"/>
      </c>
      <c r="BA13" s="110">
        <f t="shared" si="7"/>
      </c>
      <c r="BB13" s="110">
        <f t="shared" si="8"/>
      </c>
      <c r="BC13" s="110">
        <f t="shared" si="9"/>
      </c>
      <c r="BD13" s="110">
        <f t="shared" si="10"/>
      </c>
      <c r="BE13" s="110">
        <f t="shared" si="11"/>
      </c>
      <c r="BF13" s="110">
        <f t="shared" si="12"/>
      </c>
      <c r="BG13" s="111">
        <f t="shared" si="13"/>
      </c>
      <c r="BH13" s="40">
        <v>2</v>
      </c>
      <c r="BI13" s="41">
        <f t="shared" si="14"/>
      </c>
      <c r="BJ13" s="29">
        <v>0.73</v>
      </c>
      <c r="BK13" s="30">
        <v>0.69</v>
      </c>
      <c r="BL13" s="31">
        <v>0.61</v>
      </c>
      <c r="BM13" s="29">
        <f t="shared" si="15"/>
      </c>
      <c r="BN13" s="30">
        <f t="shared" si="16"/>
      </c>
      <c r="BO13" s="39">
        <f t="shared" si="17"/>
      </c>
      <c r="BP13" s="45">
        <v>0.58</v>
      </c>
      <c r="BQ13" s="46">
        <v>0.57</v>
      </c>
      <c r="BR13" s="46">
        <v>0.55</v>
      </c>
      <c r="BS13" s="46">
        <v>0.54</v>
      </c>
      <c r="BT13" s="46">
        <v>0.52</v>
      </c>
      <c r="BU13" s="46">
        <v>0.49</v>
      </c>
      <c r="BV13" s="46">
        <v>0.46</v>
      </c>
      <c r="BW13" s="46">
        <v>0.43</v>
      </c>
      <c r="BX13" s="46">
        <v>0.39</v>
      </c>
      <c r="BY13" s="47">
        <v>0.32</v>
      </c>
      <c r="BZ13" s="51">
        <f t="shared" si="18"/>
      </c>
      <c r="CA13" s="46">
        <f t="shared" si="19"/>
      </c>
      <c r="CB13" s="46">
        <f t="shared" si="20"/>
      </c>
      <c r="CC13" s="46">
        <f t="shared" si="21"/>
      </c>
      <c r="CD13" s="46">
        <f t="shared" si="22"/>
      </c>
      <c r="CE13" s="46">
        <f t="shared" si="23"/>
      </c>
      <c r="CF13" s="46">
        <f t="shared" si="24"/>
      </c>
      <c r="CG13" s="46">
        <f t="shared" si="25"/>
      </c>
      <c r="CH13" s="46">
        <f t="shared" si="26"/>
      </c>
      <c r="CI13" s="47">
        <f t="shared" si="27"/>
      </c>
    </row>
    <row r="14" spans="1:87" ht="21.75" customHeight="1">
      <c r="A14" s="72"/>
      <c r="B14" s="67"/>
      <c r="C14" s="68"/>
      <c r="D14" s="69"/>
      <c r="E14" s="70">
        <f t="shared" si="28"/>
      </c>
      <c r="F14" s="71">
        <f t="shared" si="29"/>
      </c>
      <c r="G14" s="73"/>
      <c r="H14" s="73"/>
      <c r="I14" s="100">
        <f t="shared" si="30"/>
      </c>
      <c r="J14" s="82"/>
      <c r="K14" s="82"/>
      <c r="L14" s="85">
        <f t="shared" si="31"/>
      </c>
      <c r="M14" s="13">
        <f t="shared" si="32"/>
      </c>
      <c r="N14" s="13">
        <f>IF(ISERROR(ROUNDDOWN(($G14*$H14)/(($M14*($G14+$H14))),2))=TRUE,"",ROUNDDOWN(($G14*$H14)/(($M14*($G14+$H14))),2))</f>
      </c>
      <c r="O14" s="8">
        <f t="shared" si="0"/>
      </c>
      <c r="P14" s="91">
        <f t="shared" si="33"/>
      </c>
      <c r="Q14" s="91">
        <f t="shared" si="34"/>
      </c>
      <c r="R14" s="91">
        <f t="shared" si="35"/>
      </c>
      <c r="S14" s="92">
        <f t="shared" si="36"/>
      </c>
      <c r="T14" s="93"/>
      <c r="U14" s="92">
        <f t="shared" si="37"/>
      </c>
      <c r="V14" s="94">
        <f t="shared" si="38"/>
      </c>
      <c r="W14" s="106">
        <f t="shared" si="39"/>
      </c>
      <c r="X14" s="21">
        <f t="shared" si="40"/>
      </c>
      <c r="Y14" s="103">
        <f t="shared" si="1"/>
      </c>
      <c r="Z14" s="119"/>
      <c r="AB14" s="23" t="s">
        <v>122</v>
      </c>
      <c r="AC14" s="24">
        <v>200</v>
      </c>
      <c r="AG14" s="25" t="s">
        <v>130</v>
      </c>
      <c r="AH14" s="121">
        <v>4.5</v>
      </c>
      <c r="AI14" s="23" t="s">
        <v>214</v>
      </c>
      <c r="AJ14" s="110"/>
      <c r="AK14" s="110"/>
      <c r="AL14" s="110"/>
      <c r="AM14" s="110"/>
      <c r="AN14" s="110"/>
      <c r="AO14" s="110">
        <v>2100</v>
      </c>
      <c r="AP14" s="110"/>
      <c r="AQ14" s="110"/>
      <c r="AR14" s="110"/>
      <c r="AS14" s="110"/>
      <c r="AT14" s="110"/>
      <c r="AU14" s="111"/>
      <c r="AV14" s="110">
        <f t="shared" si="2"/>
      </c>
      <c r="AW14" s="110">
        <f t="shared" si="3"/>
      </c>
      <c r="AX14" s="110">
        <f t="shared" si="4"/>
      </c>
      <c r="AY14" s="110">
        <f t="shared" si="5"/>
      </c>
      <c r="AZ14" s="110">
        <f t="shared" si="6"/>
      </c>
      <c r="BA14" s="110">
        <f t="shared" si="7"/>
      </c>
      <c r="BB14" s="110">
        <f t="shared" si="8"/>
      </c>
      <c r="BC14" s="110">
        <f t="shared" si="9"/>
      </c>
      <c r="BD14" s="110">
        <f t="shared" si="10"/>
      </c>
      <c r="BE14" s="110">
        <f t="shared" si="11"/>
      </c>
      <c r="BF14" s="110">
        <f t="shared" si="12"/>
      </c>
      <c r="BG14" s="111">
        <f t="shared" si="13"/>
      </c>
      <c r="BH14" s="40">
        <v>2</v>
      </c>
      <c r="BI14" s="41">
        <f t="shared" si="14"/>
      </c>
      <c r="BJ14" s="29">
        <v>0.73</v>
      </c>
      <c r="BK14" s="30">
        <v>0.69</v>
      </c>
      <c r="BL14" s="31">
        <v>0.61</v>
      </c>
      <c r="BM14" s="29">
        <f t="shared" si="15"/>
      </c>
      <c r="BN14" s="30">
        <f t="shared" si="16"/>
      </c>
      <c r="BO14" s="39">
        <f t="shared" si="17"/>
      </c>
      <c r="BP14" s="45">
        <v>0.62</v>
      </c>
      <c r="BQ14" s="46">
        <v>0.61</v>
      </c>
      <c r="BR14" s="46">
        <v>0.58</v>
      </c>
      <c r="BS14" s="46">
        <v>0.56</v>
      </c>
      <c r="BT14" s="46">
        <v>0.54</v>
      </c>
      <c r="BU14" s="46">
        <v>0.49</v>
      </c>
      <c r="BV14" s="46">
        <v>0.46</v>
      </c>
      <c r="BW14" s="46">
        <v>0.42</v>
      </c>
      <c r="BX14" s="46">
        <v>0.37</v>
      </c>
      <c r="BY14" s="47">
        <v>0.3</v>
      </c>
      <c r="BZ14" s="51">
        <f t="shared" si="18"/>
      </c>
      <c r="CA14" s="46">
        <f t="shared" si="19"/>
      </c>
      <c r="CB14" s="46">
        <f t="shared" si="20"/>
      </c>
      <c r="CC14" s="46">
        <f t="shared" si="21"/>
      </c>
      <c r="CD14" s="46">
        <f t="shared" si="22"/>
      </c>
      <c r="CE14" s="46">
        <f t="shared" si="23"/>
      </c>
      <c r="CF14" s="46">
        <f t="shared" si="24"/>
      </c>
      <c r="CG14" s="46">
        <f t="shared" si="25"/>
      </c>
      <c r="CH14" s="46">
        <f t="shared" si="26"/>
      </c>
      <c r="CI14" s="47">
        <f t="shared" si="27"/>
      </c>
    </row>
    <row r="15" spans="1:87" ht="21.75" customHeight="1">
      <c r="A15" s="72"/>
      <c r="B15" s="67"/>
      <c r="C15" s="68"/>
      <c r="D15" s="69"/>
      <c r="E15" s="70">
        <f t="shared" si="28"/>
      </c>
      <c r="F15" s="71">
        <f t="shared" si="29"/>
      </c>
      <c r="G15" s="73"/>
      <c r="H15" s="73"/>
      <c r="I15" s="100">
        <f t="shared" si="30"/>
      </c>
      <c r="J15" s="82"/>
      <c r="K15" s="82"/>
      <c r="L15" s="85">
        <f t="shared" si="31"/>
      </c>
      <c r="M15" s="13">
        <f t="shared" si="32"/>
      </c>
      <c r="N15" s="13">
        <f>IF(ISERROR(ROUNDDOWN(($G15*$H15)/(($M15*($G15+$H15))),2))=TRUE,"",ROUNDDOWN(($G15*$H15)/(($M15*($G15+$H15))),2))</f>
      </c>
      <c r="O15" s="8">
        <f t="shared" si="0"/>
      </c>
      <c r="P15" s="91">
        <f t="shared" si="33"/>
      </c>
      <c r="Q15" s="91">
        <f t="shared" si="34"/>
      </c>
      <c r="R15" s="91">
        <f t="shared" si="35"/>
      </c>
      <c r="S15" s="92">
        <f t="shared" si="36"/>
      </c>
      <c r="T15" s="93"/>
      <c r="U15" s="92">
        <f t="shared" si="37"/>
      </c>
      <c r="V15" s="94">
        <f t="shared" si="38"/>
      </c>
      <c r="W15" s="106">
        <f t="shared" si="39"/>
      </c>
      <c r="X15" s="21">
        <f t="shared" si="40"/>
      </c>
      <c r="Y15" s="103">
        <f t="shared" si="1"/>
      </c>
      <c r="Z15" s="119"/>
      <c r="AB15" s="23" t="s">
        <v>57</v>
      </c>
      <c r="AC15" s="24">
        <v>200</v>
      </c>
      <c r="AI15" s="23" t="s">
        <v>215</v>
      </c>
      <c r="AJ15" s="110">
        <v>4950</v>
      </c>
      <c r="AK15" s="110">
        <v>3520</v>
      </c>
      <c r="AL15" s="110"/>
      <c r="AM15" s="110">
        <v>4950</v>
      </c>
      <c r="AN15" s="110"/>
      <c r="AO15" s="110">
        <v>4950</v>
      </c>
      <c r="AP15" s="110">
        <v>3520</v>
      </c>
      <c r="AQ15" s="110"/>
      <c r="AR15" s="110"/>
      <c r="AS15" s="110"/>
      <c r="AT15" s="110"/>
      <c r="AU15" s="111"/>
      <c r="AV15" s="110">
        <f t="shared" si="2"/>
      </c>
      <c r="AW15" s="110">
        <f t="shared" si="3"/>
      </c>
      <c r="AX15" s="110">
        <f t="shared" si="4"/>
      </c>
      <c r="AY15" s="110">
        <f t="shared" si="5"/>
      </c>
      <c r="AZ15" s="110">
        <f t="shared" si="6"/>
      </c>
      <c r="BA15" s="110">
        <f t="shared" si="7"/>
      </c>
      <c r="BB15" s="110">
        <f t="shared" si="8"/>
      </c>
      <c r="BC15" s="110">
        <f t="shared" si="9"/>
      </c>
      <c r="BD15" s="110">
        <f t="shared" si="10"/>
      </c>
      <c r="BE15" s="110">
        <f t="shared" si="11"/>
      </c>
      <c r="BF15" s="110">
        <f t="shared" si="12"/>
      </c>
      <c r="BG15" s="111">
        <f t="shared" si="13"/>
      </c>
      <c r="BH15" s="40">
        <v>1</v>
      </c>
      <c r="BI15" s="41">
        <f t="shared" si="14"/>
      </c>
      <c r="BJ15" s="29">
        <v>0.73</v>
      </c>
      <c r="BK15" s="30">
        <v>0.69</v>
      </c>
      <c r="BL15" s="31">
        <v>0.61</v>
      </c>
      <c r="BM15" s="29">
        <f t="shared" si="15"/>
      </c>
      <c r="BN15" s="30">
        <f t="shared" si="16"/>
      </c>
      <c r="BO15" s="39">
        <f t="shared" si="17"/>
      </c>
      <c r="BP15" s="45">
        <v>0.67</v>
      </c>
      <c r="BQ15" s="46">
        <v>0.66</v>
      </c>
      <c r="BR15" s="46">
        <v>0.63</v>
      </c>
      <c r="BS15" s="46">
        <v>0.61</v>
      </c>
      <c r="BT15" s="46">
        <v>0.58</v>
      </c>
      <c r="BU15" s="46">
        <v>0.53</v>
      </c>
      <c r="BV15" s="46">
        <v>0.5</v>
      </c>
      <c r="BW15" s="46">
        <v>0.46</v>
      </c>
      <c r="BX15" s="46">
        <v>0.42</v>
      </c>
      <c r="BY15" s="47">
        <v>0.34</v>
      </c>
      <c r="BZ15" s="51">
        <f t="shared" si="18"/>
      </c>
      <c r="CA15" s="46">
        <f t="shared" si="19"/>
      </c>
      <c r="CB15" s="46">
        <f t="shared" si="20"/>
      </c>
      <c r="CC15" s="46">
        <f t="shared" si="21"/>
      </c>
      <c r="CD15" s="46">
        <f t="shared" si="22"/>
      </c>
      <c r="CE15" s="46">
        <f t="shared" si="23"/>
      </c>
      <c r="CF15" s="46">
        <f t="shared" si="24"/>
      </c>
      <c r="CG15" s="46">
        <f t="shared" si="25"/>
      </c>
      <c r="CH15" s="46">
        <f t="shared" si="26"/>
      </c>
      <c r="CI15" s="47">
        <f t="shared" si="27"/>
      </c>
    </row>
    <row r="16" spans="1:87" ht="21.75" customHeight="1">
      <c r="A16" s="72"/>
      <c r="B16" s="67"/>
      <c r="C16" s="68"/>
      <c r="D16" s="69"/>
      <c r="E16" s="70">
        <f t="shared" si="28"/>
      </c>
      <c r="F16" s="71">
        <f t="shared" si="29"/>
      </c>
      <c r="G16" s="73"/>
      <c r="H16" s="73"/>
      <c r="I16" s="100">
        <f t="shared" si="30"/>
      </c>
      <c r="J16" s="82"/>
      <c r="K16" s="82"/>
      <c r="L16" s="85">
        <f t="shared" si="31"/>
      </c>
      <c r="M16" s="13">
        <f t="shared" si="32"/>
      </c>
      <c r="N16" s="13">
        <f>IF(ISERROR(ROUNDDOWN(($G16*$H16)/(($M16*($G16+$H16))),2))=TRUE,"",ROUNDDOWN(($G16*$H16)/(($M16*($G16+$H16))),2))</f>
      </c>
      <c r="O16" s="8">
        <f t="shared" si="0"/>
      </c>
      <c r="P16" s="91">
        <f t="shared" si="33"/>
      </c>
      <c r="Q16" s="91">
        <f t="shared" si="34"/>
      </c>
      <c r="R16" s="91">
        <f t="shared" si="35"/>
      </c>
      <c r="S16" s="92">
        <f t="shared" si="36"/>
      </c>
      <c r="T16" s="93"/>
      <c r="U16" s="92">
        <f t="shared" si="37"/>
      </c>
      <c r="V16" s="94">
        <f t="shared" si="38"/>
      </c>
      <c r="W16" s="106">
        <f t="shared" si="39"/>
      </c>
      <c r="X16" s="21">
        <f t="shared" si="40"/>
      </c>
      <c r="Y16" s="103">
        <f t="shared" si="1"/>
      </c>
      <c r="Z16" s="119"/>
      <c r="AB16" s="23" t="s">
        <v>58</v>
      </c>
      <c r="AC16" s="24">
        <v>100</v>
      </c>
      <c r="AI16" s="23" t="s">
        <v>76</v>
      </c>
      <c r="AJ16" s="110">
        <v>4950</v>
      </c>
      <c r="AK16" s="110">
        <v>3520</v>
      </c>
      <c r="AL16" s="110"/>
      <c r="AM16" s="110">
        <v>4950</v>
      </c>
      <c r="AN16" s="110">
        <v>4950</v>
      </c>
      <c r="AO16" s="110">
        <v>4950</v>
      </c>
      <c r="AP16" s="110">
        <v>3520</v>
      </c>
      <c r="AQ16" s="110"/>
      <c r="AR16" s="110"/>
      <c r="AS16" s="110"/>
      <c r="AT16" s="110"/>
      <c r="AU16" s="111"/>
      <c r="AV16" s="110">
        <f t="shared" si="2"/>
      </c>
      <c r="AW16" s="110">
        <f t="shared" si="3"/>
      </c>
      <c r="AX16" s="110">
        <f t="shared" si="4"/>
      </c>
      <c r="AY16" s="110">
        <f t="shared" si="5"/>
      </c>
      <c r="AZ16" s="110">
        <f t="shared" si="6"/>
      </c>
      <c r="BA16" s="110">
        <f t="shared" si="7"/>
      </c>
      <c r="BB16" s="110">
        <f t="shared" si="8"/>
      </c>
      <c r="BC16" s="110">
        <f t="shared" si="9"/>
      </c>
      <c r="BD16" s="110">
        <f t="shared" si="10"/>
      </c>
      <c r="BE16" s="110">
        <f t="shared" si="11"/>
      </c>
      <c r="BF16" s="110">
        <f t="shared" si="12"/>
      </c>
      <c r="BG16" s="111">
        <f t="shared" si="13"/>
      </c>
      <c r="BH16" s="40">
        <v>2</v>
      </c>
      <c r="BI16" s="41">
        <f t="shared" si="14"/>
      </c>
      <c r="BJ16" s="29">
        <v>0.73</v>
      </c>
      <c r="BK16" s="30">
        <v>0.69</v>
      </c>
      <c r="BL16" s="31">
        <v>0.61</v>
      </c>
      <c r="BM16" s="29">
        <f t="shared" si="15"/>
      </c>
      <c r="BN16" s="30">
        <f t="shared" si="16"/>
      </c>
      <c r="BO16" s="39">
        <f t="shared" si="17"/>
      </c>
      <c r="BP16" s="45">
        <v>0.67</v>
      </c>
      <c r="BQ16" s="46">
        <v>0.66</v>
      </c>
      <c r="BR16" s="46">
        <v>0.63</v>
      </c>
      <c r="BS16" s="46">
        <v>0.61</v>
      </c>
      <c r="BT16" s="46">
        <v>0.58</v>
      </c>
      <c r="BU16" s="46">
        <v>0.53</v>
      </c>
      <c r="BV16" s="46">
        <v>0.5</v>
      </c>
      <c r="BW16" s="46">
        <v>0.45</v>
      </c>
      <c r="BX16" s="46">
        <v>0.4</v>
      </c>
      <c r="BY16" s="47">
        <v>0.33</v>
      </c>
      <c r="BZ16" s="51">
        <f t="shared" si="18"/>
      </c>
      <c r="CA16" s="46">
        <f t="shared" si="19"/>
      </c>
      <c r="CB16" s="46">
        <f t="shared" si="20"/>
      </c>
      <c r="CC16" s="46">
        <f t="shared" si="21"/>
      </c>
      <c r="CD16" s="46">
        <f t="shared" si="22"/>
      </c>
      <c r="CE16" s="46">
        <f t="shared" si="23"/>
      </c>
      <c r="CF16" s="46">
        <f t="shared" si="24"/>
      </c>
      <c r="CG16" s="46">
        <f t="shared" si="25"/>
      </c>
      <c r="CH16" s="46">
        <f t="shared" si="26"/>
      </c>
      <c r="CI16" s="47">
        <f t="shared" si="27"/>
      </c>
    </row>
    <row r="17" spans="1:87" ht="21.75" customHeight="1">
      <c r="A17" s="72"/>
      <c r="B17" s="67"/>
      <c r="C17" s="68"/>
      <c r="D17" s="69"/>
      <c r="E17" s="70">
        <f t="shared" si="28"/>
      </c>
      <c r="F17" s="71">
        <f t="shared" si="29"/>
      </c>
      <c r="G17" s="73"/>
      <c r="H17" s="73"/>
      <c r="I17" s="100">
        <f t="shared" si="30"/>
      </c>
      <c r="J17" s="82"/>
      <c r="K17" s="82"/>
      <c r="L17" s="85">
        <f t="shared" si="31"/>
      </c>
      <c r="M17" s="13">
        <f t="shared" si="32"/>
      </c>
      <c r="N17" s="13">
        <f>IF(ISERROR(ROUNDDOWN(($G17*$H17)/(($M17*($G17+$H17))),2))=TRUE,"",ROUNDDOWN(($G17*$H17)/(($M17*($G17+$H17))),2))</f>
      </c>
      <c r="O17" s="8">
        <f t="shared" si="0"/>
      </c>
      <c r="P17" s="91">
        <f t="shared" si="33"/>
      </c>
      <c r="Q17" s="91">
        <f t="shared" si="34"/>
      </c>
      <c r="R17" s="91">
        <f t="shared" si="35"/>
      </c>
      <c r="S17" s="92">
        <f t="shared" si="36"/>
      </c>
      <c r="T17" s="93"/>
      <c r="U17" s="92">
        <f t="shared" si="37"/>
      </c>
      <c r="V17" s="94">
        <f t="shared" si="38"/>
      </c>
      <c r="W17" s="106">
        <f t="shared" si="39"/>
      </c>
      <c r="X17" s="21">
        <f t="shared" si="40"/>
      </c>
      <c r="Y17" s="103">
        <f t="shared" si="1"/>
      </c>
      <c r="Z17" s="119"/>
      <c r="AB17" s="23" t="s">
        <v>59</v>
      </c>
      <c r="AC17" s="24">
        <v>150</v>
      </c>
      <c r="AI17" s="23" t="s">
        <v>77</v>
      </c>
      <c r="AJ17" s="110">
        <v>4950</v>
      </c>
      <c r="AK17" s="110">
        <v>3520</v>
      </c>
      <c r="AL17" s="110"/>
      <c r="AM17" s="110">
        <v>4950</v>
      </c>
      <c r="AN17" s="110"/>
      <c r="AO17" s="110">
        <v>4950</v>
      </c>
      <c r="AP17" s="110">
        <v>3520</v>
      </c>
      <c r="AQ17" s="110"/>
      <c r="AR17" s="110"/>
      <c r="AS17" s="110"/>
      <c r="AT17" s="110"/>
      <c r="AU17" s="111"/>
      <c r="AV17" s="110">
        <f t="shared" si="2"/>
      </c>
      <c r="AW17" s="110">
        <f t="shared" si="3"/>
      </c>
      <c r="AX17" s="110">
        <f t="shared" si="4"/>
      </c>
      <c r="AY17" s="110">
        <f t="shared" si="5"/>
      </c>
      <c r="AZ17" s="110">
        <f t="shared" si="6"/>
      </c>
      <c r="BA17" s="110">
        <f t="shared" si="7"/>
      </c>
      <c r="BB17" s="110">
        <f t="shared" si="8"/>
      </c>
      <c r="BC17" s="110">
        <f t="shared" si="9"/>
      </c>
      <c r="BD17" s="110">
        <f t="shared" si="10"/>
      </c>
      <c r="BE17" s="110">
        <f t="shared" si="11"/>
      </c>
      <c r="BF17" s="110">
        <f t="shared" si="12"/>
      </c>
      <c r="BG17" s="111">
        <f t="shared" si="13"/>
      </c>
      <c r="BH17" s="40">
        <v>1</v>
      </c>
      <c r="BI17" s="41">
        <f t="shared" si="14"/>
      </c>
      <c r="BJ17" s="29">
        <v>0.69</v>
      </c>
      <c r="BK17" s="30">
        <v>0.65</v>
      </c>
      <c r="BL17" s="31">
        <v>0.61</v>
      </c>
      <c r="BM17" s="29">
        <f t="shared" si="15"/>
      </c>
      <c r="BN17" s="30">
        <f t="shared" si="16"/>
      </c>
      <c r="BO17" s="39">
        <f t="shared" si="17"/>
      </c>
      <c r="BP17" s="45">
        <v>0.4</v>
      </c>
      <c r="BQ17" s="46">
        <v>0.39</v>
      </c>
      <c r="BR17" s="46">
        <v>0.38</v>
      </c>
      <c r="BS17" s="46">
        <v>0.36</v>
      </c>
      <c r="BT17" s="46">
        <v>0.35</v>
      </c>
      <c r="BU17" s="46">
        <v>0.31</v>
      </c>
      <c r="BV17" s="46">
        <v>0.3</v>
      </c>
      <c r="BW17" s="46">
        <v>0.27</v>
      </c>
      <c r="BX17" s="46">
        <v>0.24</v>
      </c>
      <c r="BY17" s="47">
        <v>0.19</v>
      </c>
      <c r="BZ17" s="51">
        <f t="shared" si="18"/>
      </c>
      <c r="CA17" s="46">
        <f t="shared" si="19"/>
      </c>
      <c r="CB17" s="46">
        <f t="shared" si="20"/>
      </c>
      <c r="CC17" s="46">
        <f t="shared" si="21"/>
      </c>
      <c r="CD17" s="46">
        <f t="shared" si="22"/>
      </c>
      <c r="CE17" s="46">
        <f t="shared" si="23"/>
      </c>
      <c r="CF17" s="46">
        <f t="shared" si="24"/>
      </c>
      <c r="CG17" s="46">
        <f t="shared" si="25"/>
      </c>
      <c r="CH17" s="46">
        <f t="shared" si="26"/>
      </c>
      <c r="CI17" s="47">
        <f t="shared" si="27"/>
      </c>
    </row>
    <row r="18" spans="1:87" ht="21.75" customHeight="1">
      <c r="A18" s="72"/>
      <c r="B18" s="67"/>
      <c r="C18" s="68"/>
      <c r="D18" s="69"/>
      <c r="E18" s="70">
        <f t="shared" si="28"/>
      </c>
      <c r="F18" s="71">
        <f t="shared" si="29"/>
      </c>
      <c r="G18" s="73"/>
      <c r="H18" s="73"/>
      <c r="I18" s="100">
        <f t="shared" si="30"/>
      </c>
      <c r="J18" s="82"/>
      <c r="K18" s="82"/>
      <c r="L18" s="85">
        <f t="shared" si="31"/>
      </c>
      <c r="M18" s="13">
        <f t="shared" si="32"/>
      </c>
      <c r="N18" s="13">
        <f t="shared" si="41"/>
      </c>
      <c r="O18" s="8">
        <f t="shared" si="0"/>
      </c>
      <c r="P18" s="91">
        <f t="shared" si="33"/>
      </c>
      <c r="Q18" s="91">
        <f t="shared" si="34"/>
      </c>
      <c r="R18" s="91">
        <f t="shared" si="35"/>
      </c>
      <c r="S18" s="92">
        <f t="shared" si="36"/>
      </c>
      <c r="T18" s="93"/>
      <c r="U18" s="92">
        <f t="shared" si="37"/>
      </c>
      <c r="V18" s="94">
        <f t="shared" si="38"/>
      </c>
      <c r="W18" s="106">
        <f t="shared" si="39"/>
      </c>
      <c r="X18" s="21">
        <f t="shared" si="40"/>
      </c>
      <c r="Y18" s="103">
        <f t="shared" si="1"/>
      </c>
      <c r="Z18" s="119"/>
      <c r="AB18" s="23" t="s">
        <v>60</v>
      </c>
      <c r="AC18" s="24">
        <v>100</v>
      </c>
      <c r="AI18" s="23" t="s">
        <v>78</v>
      </c>
      <c r="AJ18" s="110">
        <v>4950</v>
      </c>
      <c r="AK18" s="110">
        <v>3520</v>
      </c>
      <c r="AL18" s="110"/>
      <c r="AM18" s="110">
        <v>4950</v>
      </c>
      <c r="AN18" s="110">
        <v>4950</v>
      </c>
      <c r="AO18" s="110">
        <v>4950</v>
      </c>
      <c r="AP18" s="110">
        <v>3520</v>
      </c>
      <c r="AQ18" s="110"/>
      <c r="AR18" s="110"/>
      <c r="AS18" s="110"/>
      <c r="AT18" s="110"/>
      <c r="AU18" s="111"/>
      <c r="AV18" s="110">
        <f t="shared" si="2"/>
      </c>
      <c r="AW18" s="110">
        <f t="shared" si="3"/>
      </c>
      <c r="AX18" s="110">
        <f t="shared" si="4"/>
      </c>
      <c r="AY18" s="110">
        <f t="shared" si="5"/>
      </c>
      <c r="AZ18" s="110">
        <f t="shared" si="6"/>
      </c>
      <c r="BA18" s="110">
        <f t="shared" si="7"/>
      </c>
      <c r="BB18" s="110">
        <f t="shared" si="8"/>
      </c>
      <c r="BC18" s="110">
        <f t="shared" si="9"/>
      </c>
      <c r="BD18" s="110">
        <f t="shared" si="10"/>
      </c>
      <c r="BE18" s="110">
        <f t="shared" si="11"/>
      </c>
      <c r="BF18" s="110">
        <f t="shared" si="12"/>
      </c>
      <c r="BG18" s="111">
        <f t="shared" si="13"/>
      </c>
      <c r="BH18" s="40">
        <v>2</v>
      </c>
      <c r="BI18" s="41">
        <f t="shared" si="14"/>
      </c>
      <c r="BJ18" s="29">
        <v>0.69</v>
      </c>
      <c r="BK18" s="30">
        <v>0.65</v>
      </c>
      <c r="BL18" s="31">
        <v>0.61</v>
      </c>
      <c r="BM18" s="29">
        <f t="shared" si="15"/>
      </c>
      <c r="BN18" s="30">
        <f t="shared" si="16"/>
      </c>
      <c r="BO18" s="39">
        <f t="shared" si="17"/>
      </c>
      <c r="BP18" s="45">
        <v>0.52</v>
      </c>
      <c r="BQ18" s="46">
        <v>0.5</v>
      </c>
      <c r="BR18" s="46">
        <v>0.48</v>
      </c>
      <c r="BS18" s="46">
        <v>0.46</v>
      </c>
      <c r="BT18" s="46">
        <v>0.44</v>
      </c>
      <c r="BU18" s="46">
        <v>0.4</v>
      </c>
      <c r="BV18" s="46">
        <v>0.38</v>
      </c>
      <c r="BW18" s="46">
        <v>0.34</v>
      </c>
      <c r="BX18" s="46">
        <v>0.31</v>
      </c>
      <c r="BY18" s="47">
        <v>0.25</v>
      </c>
      <c r="BZ18" s="51">
        <f t="shared" si="18"/>
      </c>
      <c r="CA18" s="46">
        <f t="shared" si="19"/>
      </c>
      <c r="CB18" s="46">
        <f t="shared" si="20"/>
      </c>
      <c r="CC18" s="46">
        <f t="shared" si="21"/>
      </c>
      <c r="CD18" s="46">
        <f t="shared" si="22"/>
      </c>
      <c r="CE18" s="46">
        <f t="shared" si="23"/>
      </c>
      <c r="CF18" s="46">
        <f t="shared" si="24"/>
      </c>
      <c r="CG18" s="46">
        <f t="shared" si="25"/>
      </c>
      <c r="CH18" s="46">
        <f t="shared" si="26"/>
      </c>
      <c r="CI18" s="47">
        <f t="shared" si="27"/>
      </c>
    </row>
    <row r="19" spans="1:87" ht="21.75" customHeight="1" thickBot="1">
      <c r="A19" s="72"/>
      <c r="B19" s="67"/>
      <c r="C19" s="68"/>
      <c r="D19" s="69"/>
      <c r="E19" s="70">
        <f t="shared" si="28"/>
      </c>
      <c r="F19" s="71">
        <f t="shared" si="29"/>
      </c>
      <c r="G19" s="73"/>
      <c r="H19" s="73"/>
      <c r="I19" s="100">
        <f t="shared" si="30"/>
      </c>
      <c r="J19" s="82"/>
      <c r="K19" s="82"/>
      <c r="L19" s="85">
        <f t="shared" si="31"/>
      </c>
      <c r="M19" s="13">
        <f t="shared" si="32"/>
      </c>
      <c r="N19" s="13">
        <f t="shared" si="41"/>
      </c>
      <c r="O19" s="8">
        <f t="shared" si="0"/>
      </c>
      <c r="P19" s="91">
        <f t="shared" si="33"/>
      </c>
      <c r="Q19" s="91">
        <f t="shared" si="34"/>
      </c>
      <c r="R19" s="91">
        <f t="shared" si="35"/>
      </c>
      <c r="S19" s="92">
        <f t="shared" si="36"/>
      </c>
      <c r="T19" s="93"/>
      <c r="U19" s="92">
        <f t="shared" si="37"/>
      </c>
      <c r="V19" s="94">
        <f t="shared" si="38"/>
      </c>
      <c r="W19" s="106">
        <f t="shared" si="39"/>
      </c>
      <c r="X19" s="21">
        <f t="shared" si="40"/>
      </c>
      <c r="Y19" s="103">
        <f t="shared" si="1"/>
      </c>
      <c r="Z19" s="119"/>
      <c r="AB19" s="55" t="s">
        <v>61</v>
      </c>
      <c r="AC19" s="56">
        <v>75</v>
      </c>
      <c r="AI19" s="23" t="s">
        <v>216</v>
      </c>
      <c r="AJ19" s="110">
        <v>4950</v>
      </c>
      <c r="AK19" s="110">
        <v>3520</v>
      </c>
      <c r="AL19" s="110"/>
      <c r="AM19" s="110">
        <v>4950</v>
      </c>
      <c r="AN19" s="110"/>
      <c r="AO19" s="110">
        <v>4950</v>
      </c>
      <c r="AP19" s="110">
        <v>3520</v>
      </c>
      <c r="AQ19" s="110"/>
      <c r="AR19" s="110"/>
      <c r="AS19" s="110"/>
      <c r="AT19" s="110"/>
      <c r="AU19" s="111"/>
      <c r="AV19" s="110">
        <f t="shared" si="2"/>
      </c>
      <c r="AW19" s="110">
        <f t="shared" si="3"/>
      </c>
      <c r="AX19" s="110">
        <f t="shared" si="4"/>
      </c>
      <c r="AY19" s="110">
        <f t="shared" si="5"/>
      </c>
      <c r="AZ19" s="110">
        <f t="shared" si="6"/>
      </c>
      <c r="BA19" s="110">
        <f t="shared" si="7"/>
      </c>
      <c r="BB19" s="110">
        <f t="shared" si="8"/>
      </c>
      <c r="BC19" s="110">
        <f t="shared" si="9"/>
      </c>
      <c r="BD19" s="110">
        <f t="shared" si="10"/>
      </c>
      <c r="BE19" s="110">
        <f t="shared" si="11"/>
      </c>
      <c r="BF19" s="110">
        <f t="shared" si="12"/>
      </c>
      <c r="BG19" s="111">
        <f t="shared" si="13"/>
      </c>
      <c r="BH19" s="40">
        <v>1</v>
      </c>
      <c r="BI19" s="41">
        <f t="shared" si="14"/>
      </c>
      <c r="BJ19" s="29">
        <v>0.69</v>
      </c>
      <c r="BK19" s="30">
        <v>0.65</v>
      </c>
      <c r="BL19" s="31">
        <v>0.61</v>
      </c>
      <c r="BM19" s="29">
        <f t="shared" si="15"/>
      </c>
      <c r="BN19" s="30">
        <f t="shared" si="16"/>
      </c>
      <c r="BO19" s="39">
        <f t="shared" si="17"/>
      </c>
      <c r="BP19" s="45">
        <v>0.45</v>
      </c>
      <c r="BQ19" s="46">
        <v>0.44</v>
      </c>
      <c r="BR19" s="46">
        <v>0.42</v>
      </c>
      <c r="BS19" s="46">
        <v>0.4</v>
      </c>
      <c r="BT19" s="46">
        <v>0.38</v>
      </c>
      <c r="BU19" s="46">
        <v>0.34</v>
      </c>
      <c r="BV19" s="46">
        <v>0.32</v>
      </c>
      <c r="BW19" s="46">
        <v>0.29</v>
      </c>
      <c r="BX19" s="46">
        <v>0.26</v>
      </c>
      <c r="BY19" s="47">
        <v>0.21</v>
      </c>
      <c r="BZ19" s="51">
        <f t="shared" si="18"/>
      </c>
      <c r="CA19" s="46">
        <f t="shared" si="19"/>
      </c>
      <c r="CB19" s="46">
        <f t="shared" si="20"/>
      </c>
      <c r="CC19" s="46">
        <f t="shared" si="21"/>
      </c>
      <c r="CD19" s="46">
        <f t="shared" si="22"/>
      </c>
      <c r="CE19" s="46">
        <f t="shared" si="23"/>
      </c>
      <c r="CF19" s="46">
        <f t="shared" si="24"/>
      </c>
      <c r="CG19" s="46">
        <f t="shared" si="25"/>
      </c>
      <c r="CH19" s="46">
        <f t="shared" si="26"/>
      </c>
      <c r="CI19" s="47">
        <f t="shared" si="27"/>
      </c>
    </row>
    <row r="20" spans="1:87" ht="21.75" customHeight="1" thickTop="1">
      <c r="A20" s="72"/>
      <c r="B20" s="67"/>
      <c r="C20" s="68"/>
      <c r="D20" s="69"/>
      <c r="E20" s="70">
        <f t="shared" si="28"/>
      </c>
      <c r="F20" s="71">
        <f t="shared" si="29"/>
      </c>
      <c r="G20" s="73"/>
      <c r="H20" s="73"/>
      <c r="I20" s="100">
        <f t="shared" si="30"/>
      </c>
      <c r="J20" s="82"/>
      <c r="K20" s="82"/>
      <c r="L20" s="85">
        <f t="shared" si="31"/>
      </c>
      <c r="M20" s="13">
        <f t="shared" si="32"/>
      </c>
      <c r="N20" s="13">
        <f t="shared" si="41"/>
      </c>
      <c r="O20" s="8">
        <f t="shared" si="0"/>
      </c>
      <c r="P20" s="91">
        <f t="shared" si="33"/>
      </c>
      <c r="Q20" s="91">
        <f t="shared" si="34"/>
      </c>
      <c r="R20" s="91">
        <f t="shared" si="35"/>
      </c>
      <c r="S20" s="92">
        <f t="shared" si="36"/>
      </c>
      <c r="T20" s="93"/>
      <c r="U20" s="92">
        <f t="shared" si="37"/>
      </c>
      <c r="V20" s="94">
        <f t="shared" si="38"/>
      </c>
      <c r="W20" s="106">
        <f t="shared" si="39"/>
      </c>
      <c r="X20" s="21">
        <f t="shared" si="40"/>
      </c>
      <c r="Y20" s="103">
        <f t="shared" si="1"/>
      </c>
      <c r="Z20" s="119"/>
      <c r="AB20" s="57" t="s">
        <v>132</v>
      </c>
      <c r="AC20" s="58">
        <v>500</v>
      </c>
      <c r="AI20" s="23" t="s">
        <v>217</v>
      </c>
      <c r="AJ20" s="110">
        <v>4950</v>
      </c>
      <c r="AK20" s="110">
        <v>3520</v>
      </c>
      <c r="AL20" s="110"/>
      <c r="AM20" s="110">
        <v>4950</v>
      </c>
      <c r="AN20" s="110">
        <v>4950</v>
      </c>
      <c r="AO20" s="110">
        <v>4950</v>
      </c>
      <c r="AP20" s="110">
        <v>3520</v>
      </c>
      <c r="AQ20" s="110"/>
      <c r="AR20" s="110"/>
      <c r="AS20" s="110"/>
      <c r="AT20" s="110"/>
      <c r="AU20" s="111"/>
      <c r="AV20" s="110">
        <f t="shared" si="2"/>
      </c>
      <c r="AW20" s="110">
        <f t="shared" si="3"/>
      </c>
      <c r="AX20" s="110">
        <f t="shared" si="4"/>
      </c>
      <c r="AY20" s="110">
        <f t="shared" si="5"/>
      </c>
      <c r="AZ20" s="110">
        <f t="shared" si="6"/>
      </c>
      <c r="BA20" s="110">
        <f t="shared" si="7"/>
      </c>
      <c r="BB20" s="110">
        <f t="shared" si="8"/>
      </c>
      <c r="BC20" s="110">
        <f t="shared" si="9"/>
      </c>
      <c r="BD20" s="110">
        <f t="shared" si="10"/>
      </c>
      <c r="BE20" s="110">
        <f t="shared" si="11"/>
      </c>
      <c r="BF20" s="110">
        <f t="shared" si="12"/>
      </c>
      <c r="BG20" s="111">
        <f t="shared" si="13"/>
      </c>
      <c r="BH20" s="40">
        <v>2</v>
      </c>
      <c r="BI20" s="41">
        <f t="shared" si="14"/>
      </c>
      <c r="BJ20" s="29">
        <v>0.69</v>
      </c>
      <c r="BK20" s="30">
        <v>0.65</v>
      </c>
      <c r="BL20" s="31">
        <v>0.61</v>
      </c>
      <c r="BM20" s="29">
        <f t="shared" si="15"/>
      </c>
      <c r="BN20" s="30">
        <f t="shared" si="16"/>
      </c>
      <c r="BO20" s="39">
        <f t="shared" si="17"/>
      </c>
      <c r="BP20" s="45">
        <v>0.47</v>
      </c>
      <c r="BQ20" s="46">
        <v>0.46</v>
      </c>
      <c r="BR20" s="46">
        <v>0.44</v>
      </c>
      <c r="BS20" s="46">
        <v>0.42</v>
      </c>
      <c r="BT20" s="46">
        <v>0.4</v>
      </c>
      <c r="BU20" s="46">
        <v>0.36</v>
      </c>
      <c r="BV20" s="46">
        <v>0.34</v>
      </c>
      <c r="BW20" s="46">
        <v>0.3</v>
      </c>
      <c r="BX20" s="46">
        <v>0.26</v>
      </c>
      <c r="BY20" s="47">
        <v>0.22</v>
      </c>
      <c r="BZ20" s="51">
        <f t="shared" si="18"/>
      </c>
      <c r="CA20" s="46">
        <f t="shared" si="19"/>
      </c>
      <c r="CB20" s="46">
        <f t="shared" si="20"/>
      </c>
      <c r="CC20" s="46">
        <f t="shared" si="21"/>
      </c>
      <c r="CD20" s="46">
        <f t="shared" si="22"/>
      </c>
      <c r="CE20" s="46">
        <f t="shared" si="23"/>
      </c>
      <c r="CF20" s="46">
        <f t="shared" si="24"/>
      </c>
      <c r="CG20" s="46">
        <f t="shared" si="25"/>
      </c>
      <c r="CH20" s="46">
        <f t="shared" si="26"/>
      </c>
      <c r="CI20" s="47">
        <f t="shared" si="27"/>
      </c>
    </row>
    <row r="21" spans="1:87" ht="21.75" customHeight="1">
      <c r="A21" s="72"/>
      <c r="B21" s="67"/>
      <c r="C21" s="68"/>
      <c r="D21" s="69"/>
      <c r="E21" s="70">
        <f t="shared" si="28"/>
      </c>
      <c r="F21" s="71">
        <f t="shared" si="29"/>
      </c>
      <c r="G21" s="73"/>
      <c r="H21" s="73"/>
      <c r="I21" s="100">
        <f t="shared" si="30"/>
      </c>
      <c r="J21" s="82"/>
      <c r="K21" s="82"/>
      <c r="L21" s="85">
        <f t="shared" si="31"/>
      </c>
      <c r="M21" s="13">
        <f t="shared" si="32"/>
      </c>
      <c r="N21" s="13">
        <f t="shared" si="41"/>
      </c>
      <c r="O21" s="8">
        <f t="shared" si="0"/>
      </c>
      <c r="P21" s="91">
        <f t="shared" si="33"/>
      </c>
      <c r="Q21" s="91">
        <f t="shared" si="34"/>
      </c>
      <c r="R21" s="91">
        <f t="shared" si="35"/>
      </c>
      <c r="S21" s="92">
        <f t="shared" si="36"/>
      </c>
      <c r="T21" s="93"/>
      <c r="U21" s="92">
        <f t="shared" si="37"/>
      </c>
      <c r="V21" s="94">
        <f t="shared" si="38"/>
      </c>
      <c r="W21" s="106">
        <f t="shared" si="39"/>
      </c>
      <c r="X21" s="21">
        <f t="shared" si="40"/>
      </c>
      <c r="Y21" s="103">
        <f t="shared" si="1"/>
      </c>
      <c r="Z21" s="119"/>
      <c r="AB21" s="23" t="s">
        <v>133</v>
      </c>
      <c r="AC21" s="24">
        <v>500</v>
      </c>
      <c r="AI21" s="23" t="s">
        <v>218</v>
      </c>
      <c r="AJ21" s="110"/>
      <c r="AK21" s="110"/>
      <c r="AL21" s="110"/>
      <c r="AM21" s="110"/>
      <c r="AN21" s="110"/>
      <c r="AO21" s="110">
        <v>2100</v>
      </c>
      <c r="AP21" s="110"/>
      <c r="AQ21" s="110"/>
      <c r="AR21" s="110"/>
      <c r="AS21" s="110"/>
      <c r="AT21" s="110"/>
      <c r="AU21" s="111"/>
      <c r="AV21" s="110">
        <f t="shared" si="2"/>
      </c>
      <c r="AW21" s="110">
        <f t="shared" si="3"/>
      </c>
      <c r="AX21" s="110">
        <f t="shared" si="4"/>
      </c>
      <c r="AY21" s="110">
        <f t="shared" si="5"/>
      </c>
      <c r="AZ21" s="110">
        <f t="shared" si="6"/>
      </c>
      <c r="BA21" s="110">
        <f t="shared" si="7"/>
      </c>
      <c r="BB21" s="110">
        <f t="shared" si="8"/>
      </c>
      <c r="BC21" s="110">
        <f t="shared" si="9"/>
      </c>
      <c r="BD21" s="110">
        <f t="shared" si="10"/>
      </c>
      <c r="BE21" s="110">
        <f t="shared" si="11"/>
      </c>
      <c r="BF21" s="110">
        <f t="shared" si="12"/>
      </c>
      <c r="BG21" s="111">
        <f t="shared" si="13"/>
      </c>
      <c r="BH21" s="40">
        <v>1</v>
      </c>
      <c r="BI21" s="41">
        <f t="shared" si="14"/>
      </c>
      <c r="BJ21" s="29">
        <v>0.73</v>
      </c>
      <c r="BK21" s="30">
        <v>0.69</v>
      </c>
      <c r="BL21" s="31">
        <v>0.61</v>
      </c>
      <c r="BM21" s="29">
        <f t="shared" si="15"/>
      </c>
      <c r="BN21" s="30">
        <f t="shared" si="16"/>
      </c>
      <c r="BO21" s="39">
        <f t="shared" si="17"/>
      </c>
      <c r="BP21" s="45">
        <v>0.78</v>
      </c>
      <c r="BQ21" s="46">
        <v>0.75</v>
      </c>
      <c r="BR21" s="46">
        <v>0.71</v>
      </c>
      <c r="BS21" s="46">
        <v>0.68</v>
      </c>
      <c r="BT21" s="46">
        <v>0.63</v>
      </c>
      <c r="BU21" s="46">
        <v>0.57</v>
      </c>
      <c r="BV21" s="46">
        <v>0.52</v>
      </c>
      <c r="BW21" s="46">
        <v>0.47</v>
      </c>
      <c r="BX21" s="46">
        <v>0.41</v>
      </c>
      <c r="BY21" s="47">
        <v>0.32</v>
      </c>
      <c r="BZ21" s="51">
        <f t="shared" si="18"/>
      </c>
      <c r="CA21" s="46">
        <f t="shared" si="19"/>
      </c>
      <c r="CB21" s="46">
        <f t="shared" si="20"/>
      </c>
      <c r="CC21" s="46">
        <f t="shared" si="21"/>
      </c>
      <c r="CD21" s="46">
        <f t="shared" si="22"/>
      </c>
      <c r="CE21" s="46">
        <f t="shared" si="23"/>
      </c>
      <c r="CF21" s="46">
        <f t="shared" si="24"/>
      </c>
      <c r="CG21" s="46">
        <f t="shared" si="25"/>
      </c>
      <c r="CH21" s="46">
        <f t="shared" si="26"/>
      </c>
      <c r="CI21" s="47">
        <f t="shared" si="27"/>
      </c>
    </row>
    <row r="22" spans="1:87" ht="21.75" customHeight="1" thickBot="1">
      <c r="A22" s="72"/>
      <c r="B22" s="67"/>
      <c r="C22" s="68"/>
      <c r="D22" s="69"/>
      <c r="E22" s="70">
        <f t="shared" si="28"/>
      </c>
      <c r="F22" s="71">
        <f t="shared" si="29"/>
      </c>
      <c r="G22" s="73"/>
      <c r="H22" s="73"/>
      <c r="I22" s="100">
        <f t="shared" si="30"/>
      </c>
      <c r="J22" s="82"/>
      <c r="K22" s="82"/>
      <c r="L22" s="85">
        <f t="shared" si="31"/>
      </c>
      <c r="M22" s="13">
        <f t="shared" si="32"/>
      </c>
      <c r="N22" s="13">
        <f t="shared" si="41"/>
      </c>
      <c r="O22" s="8">
        <f t="shared" si="0"/>
      </c>
      <c r="P22" s="91">
        <f t="shared" si="33"/>
      </c>
      <c r="Q22" s="91">
        <f t="shared" si="34"/>
      </c>
      <c r="R22" s="91">
        <f t="shared" si="35"/>
      </c>
      <c r="S22" s="92">
        <f t="shared" si="36"/>
      </c>
      <c r="T22" s="93"/>
      <c r="U22" s="92">
        <f t="shared" si="37"/>
      </c>
      <c r="V22" s="94">
        <f t="shared" si="38"/>
      </c>
      <c r="W22" s="106">
        <f t="shared" si="39"/>
      </c>
      <c r="X22" s="21">
        <f t="shared" si="40"/>
      </c>
      <c r="Y22" s="103">
        <f t="shared" si="1"/>
      </c>
      <c r="Z22" s="119"/>
      <c r="AB22" s="55" t="s">
        <v>134</v>
      </c>
      <c r="AC22" s="56">
        <v>750</v>
      </c>
      <c r="AI22" s="23" t="s">
        <v>219</v>
      </c>
      <c r="AJ22" s="110">
        <v>4950</v>
      </c>
      <c r="AK22" s="110">
        <v>3520</v>
      </c>
      <c r="AL22" s="110"/>
      <c r="AM22" s="110">
        <v>4950</v>
      </c>
      <c r="AN22" s="110"/>
      <c r="AO22" s="110">
        <v>4950</v>
      </c>
      <c r="AP22" s="110">
        <v>3520</v>
      </c>
      <c r="AQ22" s="110"/>
      <c r="AR22" s="110"/>
      <c r="AS22" s="110"/>
      <c r="AT22" s="110"/>
      <c r="AU22" s="111"/>
      <c r="AV22" s="110">
        <f t="shared" si="2"/>
      </c>
      <c r="AW22" s="110">
        <f t="shared" si="3"/>
      </c>
      <c r="AX22" s="110">
        <f t="shared" si="4"/>
      </c>
      <c r="AY22" s="110">
        <f t="shared" si="5"/>
      </c>
      <c r="AZ22" s="110">
        <f t="shared" si="6"/>
      </c>
      <c r="BA22" s="110">
        <f t="shared" si="7"/>
      </c>
      <c r="BB22" s="110">
        <f t="shared" si="8"/>
      </c>
      <c r="BC22" s="110">
        <f t="shared" si="9"/>
      </c>
      <c r="BD22" s="110">
        <f t="shared" si="10"/>
      </c>
      <c r="BE22" s="110">
        <f t="shared" si="11"/>
      </c>
      <c r="BF22" s="110">
        <f t="shared" si="12"/>
      </c>
      <c r="BG22" s="111">
        <f t="shared" si="13"/>
      </c>
      <c r="BH22" s="40">
        <v>1</v>
      </c>
      <c r="BI22" s="41">
        <f t="shared" si="14"/>
      </c>
      <c r="BJ22" s="29">
        <v>0.73</v>
      </c>
      <c r="BK22" s="30">
        <v>0.69</v>
      </c>
      <c r="BL22" s="31">
        <v>0.61</v>
      </c>
      <c r="BM22" s="29">
        <f t="shared" si="15"/>
      </c>
      <c r="BN22" s="30">
        <f t="shared" si="16"/>
      </c>
      <c r="BO22" s="39">
        <f t="shared" si="17"/>
      </c>
      <c r="BP22" s="45">
        <v>0.76</v>
      </c>
      <c r="BQ22" s="46">
        <v>0.74</v>
      </c>
      <c r="BR22" s="46">
        <v>0.69</v>
      </c>
      <c r="BS22" s="46">
        <v>0.66</v>
      </c>
      <c r="BT22" s="46">
        <v>0.62</v>
      </c>
      <c r="BU22" s="46">
        <v>0.55</v>
      </c>
      <c r="BV22" s="46">
        <v>0.51</v>
      </c>
      <c r="BW22" s="46">
        <v>0.45</v>
      </c>
      <c r="BX22" s="46">
        <v>0.4</v>
      </c>
      <c r="BY22" s="47">
        <v>0.32</v>
      </c>
      <c r="BZ22" s="51">
        <f t="shared" si="18"/>
      </c>
      <c r="CA22" s="46">
        <f t="shared" si="19"/>
      </c>
      <c r="CB22" s="46">
        <f t="shared" si="20"/>
      </c>
      <c r="CC22" s="46">
        <f t="shared" si="21"/>
      </c>
      <c r="CD22" s="46">
        <f t="shared" si="22"/>
      </c>
      <c r="CE22" s="46">
        <f t="shared" si="23"/>
      </c>
      <c r="CF22" s="46">
        <f t="shared" si="24"/>
      </c>
      <c r="CG22" s="46">
        <f t="shared" si="25"/>
      </c>
      <c r="CH22" s="46">
        <f t="shared" si="26"/>
      </c>
      <c r="CI22" s="47">
        <f t="shared" si="27"/>
      </c>
    </row>
    <row r="23" spans="1:87" ht="21.75" customHeight="1" thickTop="1">
      <c r="A23" s="72"/>
      <c r="B23" s="67"/>
      <c r="C23" s="68"/>
      <c r="D23" s="69"/>
      <c r="E23" s="70">
        <f t="shared" si="28"/>
      </c>
      <c r="F23" s="71">
        <f t="shared" si="29"/>
      </c>
      <c r="G23" s="73"/>
      <c r="H23" s="73"/>
      <c r="I23" s="100">
        <f t="shared" si="30"/>
      </c>
      <c r="J23" s="82"/>
      <c r="K23" s="82"/>
      <c r="L23" s="85">
        <f t="shared" si="31"/>
      </c>
      <c r="M23" s="13">
        <f t="shared" si="32"/>
      </c>
      <c r="N23" s="13">
        <f t="shared" si="41"/>
      </c>
      <c r="O23" s="8">
        <f t="shared" si="0"/>
      </c>
      <c r="P23" s="91">
        <f t="shared" si="33"/>
      </c>
      <c r="Q23" s="91">
        <f t="shared" si="34"/>
      </c>
      <c r="R23" s="91">
        <f t="shared" si="35"/>
      </c>
      <c r="S23" s="92">
        <f t="shared" si="36"/>
      </c>
      <c r="T23" s="93"/>
      <c r="U23" s="92">
        <f t="shared" si="37"/>
      </c>
      <c r="V23" s="94">
        <f t="shared" si="38"/>
      </c>
      <c r="W23" s="106">
        <f t="shared" si="39"/>
      </c>
      <c r="X23" s="21">
        <f t="shared" si="40"/>
      </c>
      <c r="Y23" s="103">
        <f t="shared" si="1"/>
      </c>
      <c r="Z23" s="119"/>
      <c r="AB23" s="57" t="s">
        <v>121</v>
      </c>
      <c r="AC23" s="58">
        <v>1000</v>
      </c>
      <c r="AI23" s="23" t="s">
        <v>220</v>
      </c>
      <c r="AJ23" s="110"/>
      <c r="AK23" s="110"/>
      <c r="AL23" s="110"/>
      <c r="AM23" s="110"/>
      <c r="AN23" s="110"/>
      <c r="AO23" s="110">
        <v>2100</v>
      </c>
      <c r="AP23" s="110"/>
      <c r="AQ23" s="110"/>
      <c r="AR23" s="110"/>
      <c r="AS23" s="110"/>
      <c r="AT23" s="110"/>
      <c r="AU23" s="111"/>
      <c r="AV23" s="110">
        <f t="shared" si="2"/>
      </c>
      <c r="AW23" s="110">
        <f t="shared" si="3"/>
      </c>
      <c r="AX23" s="110">
        <f t="shared" si="4"/>
      </c>
      <c r="AY23" s="110">
        <f t="shared" si="5"/>
      </c>
      <c r="AZ23" s="110">
        <f t="shared" si="6"/>
      </c>
      <c r="BA23" s="110">
        <f t="shared" si="7"/>
      </c>
      <c r="BB23" s="110">
        <f t="shared" si="8"/>
      </c>
      <c r="BC23" s="110">
        <f t="shared" si="9"/>
      </c>
      <c r="BD23" s="110">
        <f t="shared" si="10"/>
      </c>
      <c r="BE23" s="110">
        <f t="shared" si="11"/>
      </c>
      <c r="BF23" s="110">
        <f t="shared" si="12"/>
      </c>
      <c r="BG23" s="111">
        <f t="shared" si="13"/>
      </c>
      <c r="BH23" s="40">
        <v>1</v>
      </c>
      <c r="BI23" s="41">
        <f t="shared" si="14"/>
      </c>
      <c r="BJ23" s="29">
        <v>0.73</v>
      </c>
      <c r="BK23" s="30">
        <v>0.69</v>
      </c>
      <c r="BL23" s="31">
        <v>0.61</v>
      </c>
      <c r="BM23" s="29">
        <f t="shared" si="15"/>
      </c>
      <c r="BN23" s="30">
        <f t="shared" si="16"/>
      </c>
      <c r="BO23" s="39">
        <f t="shared" si="17"/>
      </c>
      <c r="BP23" s="45">
        <v>0.76</v>
      </c>
      <c r="BQ23" s="46">
        <v>0.73</v>
      </c>
      <c r="BR23" s="46">
        <v>0.69</v>
      </c>
      <c r="BS23" s="46">
        <v>0.65</v>
      </c>
      <c r="BT23" s="46">
        <v>0.61</v>
      </c>
      <c r="BU23" s="46">
        <v>0.55</v>
      </c>
      <c r="BV23" s="46">
        <v>0.51</v>
      </c>
      <c r="BW23" s="46">
        <v>0.45</v>
      </c>
      <c r="BX23" s="46">
        <v>0.4</v>
      </c>
      <c r="BY23" s="47">
        <v>0.32</v>
      </c>
      <c r="BZ23" s="51">
        <f t="shared" si="18"/>
      </c>
      <c r="CA23" s="46">
        <f t="shared" si="19"/>
      </c>
      <c r="CB23" s="46">
        <f t="shared" si="20"/>
      </c>
      <c r="CC23" s="46">
        <f t="shared" si="21"/>
      </c>
      <c r="CD23" s="46">
        <f t="shared" si="22"/>
      </c>
      <c r="CE23" s="46">
        <f t="shared" si="23"/>
      </c>
      <c r="CF23" s="46">
        <f t="shared" si="24"/>
      </c>
      <c r="CG23" s="46">
        <f t="shared" si="25"/>
      </c>
      <c r="CH23" s="46">
        <f t="shared" si="26"/>
      </c>
      <c r="CI23" s="47">
        <f t="shared" si="27"/>
      </c>
    </row>
    <row r="24" spans="1:87" ht="21.75" customHeight="1">
      <c r="A24" s="72"/>
      <c r="B24" s="67"/>
      <c r="C24" s="68"/>
      <c r="D24" s="69"/>
      <c r="E24" s="70">
        <f t="shared" si="28"/>
      </c>
      <c r="F24" s="71">
        <f t="shared" si="29"/>
      </c>
      <c r="G24" s="73"/>
      <c r="H24" s="73"/>
      <c r="I24" s="100">
        <f t="shared" si="30"/>
      </c>
      <c r="J24" s="82"/>
      <c r="K24" s="82"/>
      <c r="L24" s="85">
        <f t="shared" si="31"/>
      </c>
      <c r="M24" s="13">
        <f t="shared" si="32"/>
      </c>
      <c r="N24" s="13">
        <f t="shared" si="41"/>
      </c>
      <c r="O24" s="8">
        <f t="shared" si="0"/>
      </c>
      <c r="P24" s="91">
        <f t="shared" si="33"/>
      </c>
      <c r="Q24" s="91">
        <f t="shared" si="34"/>
      </c>
      <c r="R24" s="91">
        <f t="shared" si="35"/>
      </c>
      <c r="S24" s="92">
        <f t="shared" si="36"/>
      </c>
      <c r="T24" s="93"/>
      <c r="U24" s="92">
        <f t="shared" si="37"/>
      </c>
      <c r="V24" s="94">
        <f t="shared" si="38"/>
      </c>
      <c r="W24" s="106">
        <f t="shared" si="39"/>
      </c>
      <c r="X24" s="21">
        <f t="shared" si="40"/>
      </c>
      <c r="Y24" s="103">
        <f t="shared" si="1"/>
      </c>
      <c r="Z24" s="119"/>
      <c r="AB24" s="23" t="s">
        <v>114</v>
      </c>
      <c r="AC24" s="24">
        <v>500</v>
      </c>
      <c r="AI24" s="23" t="s">
        <v>79</v>
      </c>
      <c r="AJ24" s="110"/>
      <c r="AK24" s="110"/>
      <c r="AL24" s="110"/>
      <c r="AM24" s="110">
        <v>2100</v>
      </c>
      <c r="AN24" s="110"/>
      <c r="AO24" s="110">
        <v>2100</v>
      </c>
      <c r="AP24" s="110"/>
      <c r="AQ24" s="110"/>
      <c r="AR24" s="110"/>
      <c r="AS24" s="110"/>
      <c r="AT24" s="110"/>
      <c r="AU24" s="111"/>
      <c r="AV24" s="110">
        <f t="shared" si="2"/>
      </c>
      <c r="AW24" s="110">
        <f t="shared" si="3"/>
      </c>
      <c r="AX24" s="110">
        <f t="shared" si="4"/>
      </c>
      <c r="AY24" s="110">
        <f t="shared" si="5"/>
      </c>
      <c r="AZ24" s="110">
        <f t="shared" si="6"/>
      </c>
      <c r="BA24" s="110">
        <f t="shared" si="7"/>
      </c>
      <c r="BB24" s="110">
        <f t="shared" si="8"/>
      </c>
      <c r="BC24" s="110">
        <f t="shared" si="9"/>
      </c>
      <c r="BD24" s="110">
        <f t="shared" si="10"/>
      </c>
      <c r="BE24" s="110">
        <f t="shared" si="11"/>
      </c>
      <c r="BF24" s="110">
        <f t="shared" si="12"/>
      </c>
      <c r="BG24" s="111">
        <f t="shared" si="13"/>
      </c>
      <c r="BH24" s="40">
        <v>2</v>
      </c>
      <c r="BI24" s="41">
        <f t="shared" si="14"/>
      </c>
      <c r="BJ24" s="29">
        <v>0.73</v>
      </c>
      <c r="BK24" s="30">
        <v>0.69</v>
      </c>
      <c r="BL24" s="31">
        <v>0.61</v>
      </c>
      <c r="BM24" s="29">
        <f t="shared" si="15"/>
      </c>
      <c r="BN24" s="30">
        <f t="shared" si="16"/>
      </c>
      <c r="BO24" s="39">
        <f t="shared" si="17"/>
      </c>
      <c r="BP24" s="45">
        <v>0.77</v>
      </c>
      <c r="BQ24" s="46">
        <v>0.74</v>
      </c>
      <c r="BR24" s="46">
        <v>0.7</v>
      </c>
      <c r="BS24" s="46">
        <v>0.67</v>
      </c>
      <c r="BT24" s="46">
        <v>0.63</v>
      </c>
      <c r="BU24" s="46">
        <v>0.56</v>
      </c>
      <c r="BV24" s="46">
        <v>0.52</v>
      </c>
      <c r="BW24" s="46">
        <v>0.46</v>
      </c>
      <c r="BX24" s="46">
        <v>0.41</v>
      </c>
      <c r="BY24" s="47">
        <v>0.33</v>
      </c>
      <c r="BZ24" s="51">
        <f t="shared" si="18"/>
      </c>
      <c r="CA24" s="46">
        <f t="shared" si="19"/>
      </c>
      <c r="CB24" s="46">
        <f t="shared" si="20"/>
      </c>
      <c r="CC24" s="46">
        <f t="shared" si="21"/>
      </c>
      <c r="CD24" s="46">
        <f t="shared" si="22"/>
      </c>
      <c r="CE24" s="46">
        <f t="shared" si="23"/>
      </c>
      <c r="CF24" s="46">
        <f t="shared" si="24"/>
      </c>
      <c r="CG24" s="46">
        <f t="shared" si="25"/>
      </c>
      <c r="CH24" s="46">
        <f t="shared" si="26"/>
      </c>
      <c r="CI24" s="47">
        <f t="shared" si="27"/>
      </c>
    </row>
    <row r="25" spans="1:87" ht="21.75" customHeight="1">
      <c r="A25" s="72"/>
      <c r="B25" s="67"/>
      <c r="C25" s="68"/>
      <c r="D25" s="69"/>
      <c r="E25" s="70">
        <f t="shared" si="28"/>
      </c>
      <c r="F25" s="71">
        <f t="shared" si="29"/>
      </c>
      <c r="G25" s="73"/>
      <c r="H25" s="73"/>
      <c r="I25" s="100">
        <f t="shared" si="30"/>
      </c>
      <c r="J25" s="82"/>
      <c r="K25" s="82"/>
      <c r="L25" s="85">
        <f t="shared" si="31"/>
      </c>
      <c r="M25" s="13">
        <f t="shared" si="32"/>
      </c>
      <c r="N25" s="13">
        <f t="shared" si="41"/>
      </c>
      <c r="O25" s="8">
        <f t="shared" si="0"/>
      </c>
      <c r="P25" s="91">
        <f t="shared" si="33"/>
      </c>
      <c r="Q25" s="91">
        <f t="shared" si="34"/>
      </c>
      <c r="R25" s="91">
        <f t="shared" si="35"/>
      </c>
      <c r="S25" s="92">
        <f t="shared" si="36"/>
      </c>
      <c r="T25" s="93"/>
      <c r="U25" s="92">
        <f t="shared" si="37"/>
      </c>
      <c r="V25" s="94">
        <f t="shared" si="38"/>
      </c>
      <c r="W25" s="106">
        <f t="shared" si="39"/>
      </c>
      <c r="X25" s="21">
        <f t="shared" si="40"/>
      </c>
      <c r="Y25" s="103">
        <f t="shared" si="1"/>
      </c>
      <c r="Z25" s="119"/>
      <c r="AB25" s="23" t="s">
        <v>116</v>
      </c>
      <c r="AC25" s="24">
        <v>300</v>
      </c>
      <c r="AI25" s="23" t="s">
        <v>80</v>
      </c>
      <c r="AJ25" s="110">
        <v>4950</v>
      </c>
      <c r="AK25" s="110">
        <v>3520</v>
      </c>
      <c r="AL25" s="110"/>
      <c r="AM25" s="110">
        <v>4950</v>
      </c>
      <c r="AN25" s="110"/>
      <c r="AO25" s="110">
        <v>4950</v>
      </c>
      <c r="AP25" s="110">
        <v>3520</v>
      </c>
      <c r="AQ25" s="110"/>
      <c r="AR25" s="110"/>
      <c r="AS25" s="110"/>
      <c r="AT25" s="110"/>
      <c r="AU25" s="111"/>
      <c r="AV25" s="110">
        <f t="shared" si="2"/>
      </c>
      <c r="AW25" s="110">
        <f t="shared" si="3"/>
      </c>
      <c r="AX25" s="110">
        <f t="shared" si="4"/>
      </c>
      <c r="AY25" s="110">
        <f t="shared" si="5"/>
      </c>
      <c r="AZ25" s="110">
        <f t="shared" si="6"/>
      </c>
      <c r="BA25" s="110">
        <f t="shared" si="7"/>
      </c>
      <c r="BB25" s="110">
        <f t="shared" si="8"/>
      </c>
      <c r="BC25" s="110">
        <f t="shared" si="9"/>
      </c>
      <c r="BD25" s="110">
        <f t="shared" si="10"/>
      </c>
      <c r="BE25" s="110">
        <f t="shared" si="11"/>
      </c>
      <c r="BF25" s="110">
        <f t="shared" si="12"/>
      </c>
      <c r="BG25" s="111">
        <f t="shared" si="13"/>
      </c>
      <c r="BH25" s="40">
        <v>1</v>
      </c>
      <c r="BI25" s="41">
        <f t="shared" si="14"/>
      </c>
      <c r="BJ25" s="29">
        <v>0.73</v>
      </c>
      <c r="BK25" s="30">
        <v>0.69</v>
      </c>
      <c r="BL25" s="31">
        <v>0.61</v>
      </c>
      <c r="BM25" s="29">
        <f t="shared" si="15"/>
      </c>
      <c r="BN25" s="30">
        <f t="shared" si="16"/>
      </c>
      <c r="BO25" s="39">
        <f t="shared" si="17"/>
      </c>
      <c r="BP25" s="45">
        <v>0.77</v>
      </c>
      <c r="BQ25" s="46">
        <v>0.74</v>
      </c>
      <c r="BR25" s="46">
        <v>0.7</v>
      </c>
      <c r="BS25" s="46">
        <v>0.66</v>
      </c>
      <c r="BT25" s="46">
        <v>0.62</v>
      </c>
      <c r="BU25" s="46">
        <v>0.56</v>
      </c>
      <c r="BV25" s="46">
        <v>0.51</v>
      </c>
      <c r="BW25" s="46">
        <v>0.46</v>
      </c>
      <c r="BX25" s="46">
        <v>0.4</v>
      </c>
      <c r="BY25" s="47">
        <v>0.31</v>
      </c>
      <c r="BZ25" s="51">
        <f t="shared" si="18"/>
      </c>
      <c r="CA25" s="46">
        <f t="shared" si="19"/>
      </c>
      <c r="CB25" s="46">
        <f t="shared" si="20"/>
      </c>
      <c r="CC25" s="46">
        <f t="shared" si="21"/>
      </c>
      <c r="CD25" s="46">
        <f t="shared" si="22"/>
      </c>
      <c r="CE25" s="46">
        <f t="shared" si="23"/>
      </c>
      <c r="CF25" s="46">
        <f t="shared" si="24"/>
      </c>
      <c r="CG25" s="46">
        <f t="shared" si="25"/>
      </c>
      <c r="CH25" s="46">
        <f t="shared" si="26"/>
      </c>
      <c r="CI25" s="47">
        <f t="shared" si="27"/>
      </c>
    </row>
    <row r="26" spans="1:87" ht="21.75" customHeight="1">
      <c r="A26" s="72"/>
      <c r="B26" s="67"/>
      <c r="C26" s="68"/>
      <c r="D26" s="69"/>
      <c r="E26" s="70">
        <f t="shared" si="28"/>
      </c>
      <c r="F26" s="71">
        <f t="shared" si="29"/>
      </c>
      <c r="G26" s="73"/>
      <c r="H26" s="73"/>
      <c r="I26" s="100">
        <f t="shared" si="30"/>
      </c>
      <c r="J26" s="82"/>
      <c r="K26" s="82"/>
      <c r="L26" s="85">
        <f t="shared" si="31"/>
      </c>
      <c r="M26" s="13">
        <f t="shared" si="32"/>
      </c>
      <c r="N26" s="13">
        <f t="shared" si="41"/>
      </c>
      <c r="O26" s="8">
        <f t="shared" si="0"/>
      </c>
      <c r="P26" s="91">
        <f t="shared" si="33"/>
      </c>
      <c r="Q26" s="91">
        <f t="shared" si="34"/>
      </c>
      <c r="R26" s="91">
        <f t="shared" si="35"/>
      </c>
      <c r="S26" s="92">
        <f t="shared" si="36"/>
      </c>
      <c r="T26" s="93"/>
      <c r="U26" s="92">
        <f t="shared" si="37"/>
      </c>
      <c r="V26" s="94">
        <f t="shared" si="38"/>
      </c>
      <c r="W26" s="106">
        <f t="shared" si="39"/>
      </c>
      <c r="X26" s="21">
        <f t="shared" si="40"/>
      </c>
      <c r="Y26" s="103">
        <f t="shared" si="1"/>
      </c>
      <c r="Z26" s="119"/>
      <c r="AB26" s="23" t="s">
        <v>106</v>
      </c>
      <c r="AC26" s="24">
        <v>500</v>
      </c>
      <c r="AI26" s="23" t="s">
        <v>81</v>
      </c>
      <c r="AJ26" s="110">
        <v>4950</v>
      </c>
      <c r="AK26" s="110">
        <v>3520</v>
      </c>
      <c r="AL26" s="110"/>
      <c r="AM26" s="110">
        <v>4950</v>
      </c>
      <c r="AN26" s="110"/>
      <c r="AO26" s="110">
        <v>4950</v>
      </c>
      <c r="AP26" s="110">
        <v>3520</v>
      </c>
      <c r="AQ26" s="110"/>
      <c r="AR26" s="110"/>
      <c r="AS26" s="110"/>
      <c r="AT26" s="110"/>
      <c r="AU26" s="111"/>
      <c r="AV26" s="110">
        <f t="shared" si="2"/>
      </c>
      <c r="AW26" s="110">
        <f t="shared" si="3"/>
      </c>
      <c r="AX26" s="110">
        <f t="shared" si="4"/>
      </c>
      <c r="AY26" s="110">
        <f t="shared" si="5"/>
      </c>
      <c r="AZ26" s="110">
        <f t="shared" si="6"/>
      </c>
      <c r="BA26" s="110">
        <f t="shared" si="7"/>
      </c>
      <c r="BB26" s="110">
        <f t="shared" si="8"/>
      </c>
      <c r="BC26" s="110">
        <f t="shared" si="9"/>
      </c>
      <c r="BD26" s="110">
        <f t="shared" si="10"/>
      </c>
      <c r="BE26" s="110">
        <f t="shared" si="11"/>
      </c>
      <c r="BF26" s="110">
        <f t="shared" si="12"/>
      </c>
      <c r="BG26" s="111">
        <f t="shared" si="13"/>
      </c>
      <c r="BH26" s="40">
        <v>2</v>
      </c>
      <c r="BI26" s="41">
        <f t="shared" si="14"/>
      </c>
      <c r="BJ26" s="29">
        <v>0.73</v>
      </c>
      <c r="BK26" s="30">
        <v>0.69</v>
      </c>
      <c r="BL26" s="31">
        <v>0.61</v>
      </c>
      <c r="BM26" s="29">
        <f t="shared" si="15"/>
      </c>
      <c r="BN26" s="30">
        <f t="shared" si="16"/>
      </c>
      <c r="BO26" s="39">
        <f t="shared" si="17"/>
      </c>
      <c r="BP26" s="45">
        <v>0.77</v>
      </c>
      <c r="BQ26" s="46">
        <v>0.74</v>
      </c>
      <c r="BR26" s="46">
        <v>0.7</v>
      </c>
      <c r="BS26" s="46">
        <v>0.67</v>
      </c>
      <c r="BT26" s="46">
        <v>0.63</v>
      </c>
      <c r="BU26" s="46">
        <v>0.56</v>
      </c>
      <c r="BV26" s="46">
        <v>0.52</v>
      </c>
      <c r="BW26" s="46">
        <v>0.46</v>
      </c>
      <c r="BX26" s="46">
        <v>0.41</v>
      </c>
      <c r="BY26" s="47">
        <v>0.33</v>
      </c>
      <c r="BZ26" s="51">
        <f t="shared" si="18"/>
      </c>
      <c r="CA26" s="46">
        <f t="shared" si="19"/>
      </c>
      <c r="CB26" s="46">
        <f t="shared" si="20"/>
      </c>
      <c r="CC26" s="46">
        <f t="shared" si="21"/>
      </c>
      <c r="CD26" s="46">
        <f t="shared" si="22"/>
      </c>
      <c r="CE26" s="46">
        <f t="shared" si="23"/>
      </c>
      <c r="CF26" s="46">
        <f t="shared" si="24"/>
      </c>
      <c r="CG26" s="46">
        <f t="shared" si="25"/>
      </c>
      <c r="CH26" s="46">
        <f t="shared" si="26"/>
      </c>
      <c r="CI26" s="47">
        <f t="shared" si="27"/>
      </c>
    </row>
    <row r="27" spans="1:87" ht="21.75" customHeight="1">
      <c r="A27" s="72"/>
      <c r="B27" s="67"/>
      <c r="C27" s="68"/>
      <c r="D27" s="69"/>
      <c r="E27" s="70">
        <f t="shared" si="28"/>
      </c>
      <c r="F27" s="71">
        <f t="shared" si="29"/>
      </c>
      <c r="G27" s="73"/>
      <c r="H27" s="73"/>
      <c r="I27" s="100">
        <f t="shared" si="30"/>
      </c>
      <c r="J27" s="82"/>
      <c r="K27" s="82"/>
      <c r="L27" s="85">
        <f t="shared" si="31"/>
      </c>
      <c r="M27" s="13">
        <f t="shared" si="32"/>
      </c>
      <c r="N27" s="13">
        <f t="shared" si="41"/>
      </c>
      <c r="O27" s="8">
        <f t="shared" si="0"/>
      </c>
      <c r="P27" s="91">
        <f t="shared" si="33"/>
      </c>
      <c r="Q27" s="91">
        <f t="shared" si="34"/>
      </c>
      <c r="R27" s="91">
        <f t="shared" si="35"/>
      </c>
      <c r="S27" s="92">
        <f t="shared" si="36"/>
      </c>
      <c r="T27" s="93"/>
      <c r="U27" s="92">
        <f t="shared" si="37"/>
      </c>
      <c r="V27" s="94">
        <f t="shared" si="38"/>
      </c>
      <c r="W27" s="106">
        <f t="shared" si="39"/>
      </c>
      <c r="X27" s="21">
        <f t="shared" si="40"/>
      </c>
      <c r="Y27" s="103">
        <f t="shared" si="1"/>
      </c>
      <c r="Z27" s="119"/>
      <c r="AB27" s="23" t="s">
        <v>104</v>
      </c>
      <c r="AC27" s="24">
        <v>100</v>
      </c>
      <c r="AI27" s="23" t="s">
        <v>221</v>
      </c>
      <c r="AJ27" s="110"/>
      <c r="AK27" s="110"/>
      <c r="AL27" s="110"/>
      <c r="AM27" s="110"/>
      <c r="AN27" s="110"/>
      <c r="AO27" s="110">
        <v>2100</v>
      </c>
      <c r="AP27" s="110"/>
      <c r="AQ27" s="110"/>
      <c r="AR27" s="110"/>
      <c r="AS27" s="110"/>
      <c r="AT27" s="110"/>
      <c r="AU27" s="111"/>
      <c r="AV27" s="110">
        <f t="shared" si="2"/>
      </c>
      <c r="AW27" s="110">
        <f t="shared" si="3"/>
      </c>
      <c r="AX27" s="110">
        <f t="shared" si="4"/>
      </c>
      <c r="AY27" s="110">
        <f t="shared" si="5"/>
      </c>
      <c r="AZ27" s="110">
        <f t="shared" si="6"/>
      </c>
      <c r="BA27" s="110">
        <f t="shared" si="7"/>
      </c>
      <c r="BB27" s="110">
        <f t="shared" si="8"/>
      </c>
      <c r="BC27" s="110">
        <f t="shared" si="9"/>
      </c>
      <c r="BD27" s="110">
        <f t="shared" si="10"/>
      </c>
      <c r="BE27" s="110">
        <f t="shared" si="11"/>
      </c>
      <c r="BF27" s="110">
        <f t="shared" si="12"/>
      </c>
      <c r="BG27" s="111">
        <f t="shared" si="13"/>
      </c>
      <c r="BH27" s="40">
        <v>1</v>
      </c>
      <c r="BI27" s="41">
        <f t="shared" si="14"/>
      </c>
      <c r="BJ27" s="29">
        <v>0.73</v>
      </c>
      <c r="BK27" s="30">
        <v>0.69</v>
      </c>
      <c r="BL27" s="31">
        <v>0.61</v>
      </c>
      <c r="BM27" s="29">
        <f t="shared" si="15"/>
      </c>
      <c r="BN27" s="30">
        <f t="shared" si="16"/>
      </c>
      <c r="BO27" s="39">
        <f t="shared" si="17"/>
      </c>
      <c r="BP27" s="45">
        <v>0.79</v>
      </c>
      <c r="BQ27" s="46">
        <v>0.77</v>
      </c>
      <c r="BR27" s="46">
        <v>0.72</v>
      </c>
      <c r="BS27" s="46">
        <v>0.69</v>
      </c>
      <c r="BT27" s="46">
        <v>0.65</v>
      </c>
      <c r="BU27" s="46">
        <v>0.58</v>
      </c>
      <c r="BV27" s="46">
        <v>0.54</v>
      </c>
      <c r="BW27" s="46">
        <v>0.48</v>
      </c>
      <c r="BX27" s="46">
        <v>0.43</v>
      </c>
      <c r="BY27" s="47">
        <v>0.34</v>
      </c>
      <c r="BZ27" s="51">
        <f t="shared" si="18"/>
      </c>
      <c r="CA27" s="46">
        <f t="shared" si="19"/>
      </c>
      <c r="CB27" s="46">
        <f t="shared" si="20"/>
      </c>
      <c r="CC27" s="46">
        <f t="shared" si="21"/>
      </c>
      <c r="CD27" s="46">
        <f t="shared" si="22"/>
      </c>
      <c r="CE27" s="46">
        <f t="shared" si="23"/>
      </c>
      <c r="CF27" s="46">
        <f t="shared" si="24"/>
      </c>
      <c r="CG27" s="46">
        <f t="shared" si="25"/>
      </c>
      <c r="CH27" s="46">
        <f t="shared" si="26"/>
      </c>
      <c r="CI27" s="47">
        <f t="shared" si="27"/>
      </c>
    </row>
    <row r="28" spans="1:87" ht="21.75" customHeight="1">
      <c r="A28" s="72"/>
      <c r="B28" s="67"/>
      <c r="C28" s="68"/>
      <c r="D28" s="69"/>
      <c r="E28" s="70">
        <f t="shared" si="28"/>
      </c>
      <c r="F28" s="71">
        <f t="shared" si="29"/>
      </c>
      <c r="G28" s="73"/>
      <c r="H28" s="73"/>
      <c r="I28" s="100">
        <f t="shared" si="30"/>
      </c>
      <c r="J28" s="82"/>
      <c r="K28" s="82"/>
      <c r="L28" s="85">
        <f t="shared" si="31"/>
      </c>
      <c r="M28" s="13">
        <f t="shared" si="32"/>
      </c>
      <c r="N28" s="13">
        <f t="shared" si="41"/>
      </c>
      <c r="O28" s="8">
        <f t="shared" si="0"/>
      </c>
      <c r="P28" s="91">
        <f t="shared" si="33"/>
      </c>
      <c r="Q28" s="91">
        <f t="shared" si="34"/>
      </c>
      <c r="R28" s="91">
        <f t="shared" si="35"/>
      </c>
      <c r="S28" s="92">
        <f t="shared" si="36"/>
      </c>
      <c r="T28" s="93"/>
      <c r="U28" s="92">
        <f t="shared" si="37"/>
      </c>
      <c r="V28" s="94">
        <f t="shared" si="38"/>
      </c>
      <c r="W28" s="106">
        <f t="shared" si="39"/>
      </c>
      <c r="X28" s="21">
        <f t="shared" si="40"/>
      </c>
      <c r="Y28" s="103">
        <f t="shared" si="1"/>
      </c>
      <c r="Z28" s="119"/>
      <c r="AB28" s="23" t="s">
        <v>117</v>
      </c>
      <c r="AC28" s="24">
        <v>300</v>
      </c>
      <c r="AI28" s="23" t="s">
        <v>222</v>
      </c>
      <c r="AJ28" s="110">
        <v>4950</v>
      </c>
      <c r="AK28" s="110">
        <v>3520</v>
      </c>
      <c r="AL28" s="110"/>
      <c r="AM28" s="110">
        <v>4950</v>
      </c>
      <c r="AN28" s="110"/>
      <c r="AO28" s="110">
        <v>4950</v>
      </c>
      <c r="AP28" s="110">
        <v>3520</v>
      </c>
      <c r="AQ28" s="110"/>
      <c r="AR28" s="110"/>
      <c r="AS28" s="110"/>
      <c r="AT28" s="110"/>
      <c r="AU28" s="111"/>
      <c r="AV28" s="110">
        <f t="shared" si="2"/>
      </c>
      <c r="AW28" s="110">
        <f t="shared" si="3"/>
      </c>
      <c r="AX28" s="110">
        <f t="shared" si="4"/>
      </c>
      <c r="AY28" s="110">
        <f t="shared" si="5"/>
      </c>
      <c r="AZ28" s="110">
        <f t="shared" si="6"/>
      </c>
      <c r="BA28" s="110">
        <f t="shared" si="7"/>
      </c>
      <c r="BB28" s="110">
        <f t="shared" si="8"/>
      </c>
      <c r="BC28" s="110">
        <f t="shared" si="9"/>
      </c>
      <c r="BD28" s="110">
        <f t="shared" si="10"/>
      </c>
      <c r="BE28" s="110">
        <f t="shared" si="11"/>
      </c>
      <c r="BF28" s="110">
        <f t="shared" si="12"/>
      </c>
      <c r="BG28" s="111">
        <f t="shared" si="13"/>
      </c>
      <c r="BH28" s="40">
        <v>1</v>
      </c>
      <c r="BI28" s="41">
        <f t="shared" si="14"/>
      </c>
      <c r="BJ28" s="29">
        <v>0.73</v>
      </c>
      <c r="BK28" s="30">
        <v>0.69</v>
      </c>
      <c r="BL28" s="31">
        <v>0.61</v>
      </c>
      <c r="BM28" s="29">
        <f t="shared" si="15"/>
      </c>
      <c r="BN28" s="30">
        <f t="shared" si="16"/>
      </c>
      <c r="BO28" s="39">
        <f t="shared" si="17"/>
      </c>
      <c r="BP28" s="45">
        <v>0.79</v>
      </c>
      <c r="BQ28" s="46">
        <v>0.77</v>
      </c>
      <c r="BR28" s="46">
        <v>0.72</v>
      </c>
      <c r="BS28" s="46">
        <v>0.69</v>
      </c>
      <c r="BT28" s="46">
        <v>0.65</v>
      </c>
      <c r="BU28" s="46">
        <v>0.58</v>
      </c>
      <c r="BV28" s="46">
        <v>0.54</v>
      </c>
      <c r="BW28" s="46">
        <v>0.48</v>
      </c>
      <c r="BX28" s="46">
        <v>0.42</v>
      </c>
      <c r="BY28" s="47">
        <v>0.34</v>
      </c>
      <c r="BZ28" s="51">
        <f t="shared" si="18"/>
      </c>
      <c r="CA28" s="46">
        <f t="shared" si="19"/>
      </c>
      <c r="CB28" s="46">
        <f t="shared" si="20"/>
      </c>
      <c r="CC28" s="46">
        <f t="shared" si="21"/>
      </c>
      <c r="CD28" s="46">
        <f t="shared" si="22"/>
      </c>
      <c r="CE28" s="46">
        <f t="shared" si="23"/>
      </c>
      <c r="CF28" s="46">
        <f t="shared" si="24"/>
      </c>
      <c r="CG28" s="46">
        <f t="shared" si="25"/>
      </c>
      <c r="CH28" s="46">
        <f t="shared" si="26"/>
      </c>
      <c r="CI28" s="47">
        <f t="shared" si="27"/>
      </c>
    </row>
    <row r="29" spans="1:87" ht="21.75" customHeight="1">
      <c r="A29" s="72"/>
      <c r="B29" s="67"/>
      <c r="C29" s="68"/>
      <c r="D29" s="69"/>
      <c r="E29" s="70">
        <f t="shared" si="28"/>
      </c>
      <c r="F29" s="71">
        <f t="shared" si="29"/>
      </c>
      <c r="G29" s="73"/>
      <c r="H29" s="73"/>
      <c r="I29" s="100">
        <f t="shared" si="30"/>
      </c>
      <c r="J29" s="82"/>
      <c r="K29" s="82"/>
      <c r="L29" s="85">
        <f t="shared" si="31"/>
      </c>
      <c r="M29" s="13">
        <f t="shared" si="32"/>
      </c>
      <c r="N29" s="13">
        <f t="shared" si="41"/>
      </c>
      <c r="O29" s="8">
        <f t="shared" si="0"/>
      </c>
      <c r="P29" s="91">
        <f t="shared" si="33"/>
      </c>
      <c r="Q29" s="91">
        <f t="shared" si="34"/>
      </c>
      <c r="R29" s="91">
        <f t="shared" si="35"/>
      </c>
      <c r="S29" s="92">
        <f t="shared" si="36"/>
      </c>
      <c r="T29" s="93"/>
      <c r="U29" s="92">
        <f t="shared" si="37"/>
      </c>
      <c r="V29" s="94">
        <f t="shared" si="38"/>
      </c>
      <c r="W29" s="106">
        <f t="shared" si="39"/>
      </c>
      <c r="X29" s="21">
        <f t="shared" si="40"/>
      </c>
      <c r="Y29" s="103">
        <f t="shared" si="1"/>
      </c>
      <c r="Z29" s="119"/>
      <c r="AB29" s="23" t="s">
        <v>105</v>
      </c>
      <c r="AC29" s="24">
        <v>300</v>
      </c>
      <c r="AI29" s="23" t="s">
        <v>223</v>
      </c>
      <c r="AJ29" s="110">
        <v>4950</v>
      </c>
      <c r="AK29" s="110">
        <v>3520</v>
      </c>
      <c r="AL29" s="110"/>
      <c r="AM29" s="110">
        <v>4950</v>
      </c>
      <c r="AN29" s="110"/>
      <c r="AO29" s="110">
        <v>4950</v>
      </c>
      <c r="AP29" s="110">
        <v>3520</v>
      </c>
      <c r="AQ29" s="110"/>
      <c r="AR29" s="110"/>
      <c r="AS29" s="110"/>
      <c r="AT29" s="110"/>
      <c r="AU29" s="111"/>
      <c r="AV29" s="110">
        <f t="shared" si="2"/>
      </c>
      <c r="AW29" s="110">
        <f t="shared" si="3"/>
      </c>
      <c r="AX29" s="110">
        <f t="shared" si="4"/>
      </c>
      <c r="AY29" s="110">
        <f t="shared" si="5"/>
      </c>
      <c r="AZ29" s="110">
        <f t="shared" si="6"/>
      </c>
      <c r="BA29" s="110">
        <f t="shared" si="7"/>
      </c>
      <c r="BB29" s="110">
        <f t="shared" si="8"/>
      </c>
      <c r="BC29" s="110">
        <f t="shared" si="9"/>
      </c>
      <c r="BD29" s="110">
        <f t="shared" si="10"/>
      </c>
      <c r="BE29" s="110">
        <f t="shared" si="11"/>
      </c>
      <c r="BF29" s="110">
        <f t="shared" si="12"/>
      </c>
      <c r="BG29" s="111">
        <f t="shared" si="13"/>
      </c>
      <c r="BH29" s="40">
        <v>2</v>
      </c>
      <c r="BI29" s="41">
        <f t="shared" si="14"/>
      </c>
      <c r="BJ29" s="29">
        <v>0.73</v>
      </c>
      <c r="BK29" s="30">
        <v>0.69</v>
      </c>
      <c r="BL29" s="31">
        <v>0.61</v>
      </c>
      <c r="BM29" s="29">
        <f t="shared" si="15"/>
      </c>
      <c r="BN29" s="30">
        <f t="shared" si="16"/>
      </c>
      <c r="BO29" s="39">
        <f t="shared" si="17"/>
      </c>
      <c r="BP29" s="45">
        <v>0.74</v>
      </c>
      <c r="BQ29" s="46">
        <v>0.72</v>
      </c>
      <c r="BR29" s="46">
        <v>0.68</v>
      </c>
      <c r="BS29" s="46">
        <v>0.65</v>
      </c>
      <c r="BT29" s="46">
        <v>0.62</v>
      </c>
      <c r="BU29" s="46">
        <v>0.55</v>
      </c>
      <c r="BV29" s="46">
        <v>0.52</v>
      </c>
      <c r="BW29" s="46">
        <v>0.46</v>
      </c>
      <c r="BX29" s="46">
        <v>0.41</v>
      </c>
      <c r="BY29" s="47">
        <v>0.33</v>
      </c>
      <c r="BZ29" s="51">
        <f t="shared" si="18"/>
      </c>
      <c r="CA29" s="46">
        <f t="shared" si="19"/>
      </c>
      <c r="CB29" s="46">
        <f t="shared" si="20"/>
      </c>
      <c r="CC29" s="46">
        <f t="shared" si="21"/>
      </c>
      <c r="CD29" s="46">
        <f t="shared" si="22"/>
      </c>
      <c r="CE29" s="46">
        <f t="shared" si="23"/>
      </c>
      <c r="CF29" s="46">
        <f t="shared" si="24"/>
      </c>
      <c r="CG29" s="46">
        <f t="shared" si="25"/>
      </c>
      <c r="CH29" s="46">
        <f t="shared" si="26"/>
      </c>
      <c r="CI29" s="47">
        <f t="shared" si="27"/>
      </c>
    </row>
    <row r="30" spans="1:87" ht="21.75" customHeight="1">
      <c r="A30" s="72"/>
      <c r="B30" s="67"/>
      <c r="C30" s="68"/>
      <c r="D30" s="69"/>
      <c r="E30" s="70">
        <f t="shared" si="28"/>
      </c>
      <c r="F30" s="71">
        <f t="shared" si="29"/>
      </c>
      <c r="G30" s="73"/>
      <c r="H30" s="73"/>
      <c r="I30" s="100">
        <f t="shared" si="30"/>
      </c>
      <c r="J30" s="82"/>
      <c r="K30" s="82"/>
      <c r="L30" s="85">
        <f t="shared" si="31"/>
      </c>
      <c r="M30" s="13">
        <f t="shared" si="32"/>
      </c>
      <c r="N30" s="13">
        <f t="shared" si="41"/>
      </c>
      <c r="O30" s="8">
        <f t="shared" si="0"/>
      </c>
      <c r="P30" s="91">
        <f t="shared" si="33"/>
      </c>
      <c r="Q30" s="91">
        <f t="shared" si="34"/>
      </c>
      <c r="R30" s="91">
        <f t="shared" si="35"/>
      </c>
      <c r="S30" s="92">
        <f t="shared" si="36"/>
      </c>
      <c r="T30" s="93"/>
      <c r="U30" s="92">
        <f t="shared" si="37"/>
      </c>
      <c r="V30" s="94">
        <f t="shared" si="38"/>
      </c>
      <c r="W30" s="106">
        <f t="shared" si="39"/>
      </c>
      <c r="X30" s="21">
        <f t="shared" si="40"/>
      </c>
      <c r="Y30" s="103">
        <f t="shared" si="1"/>
      </c>
      <c r="Z30" s="119"/>
      <c r="AB30" s="23" t="s">
        <v>118</v>
      </c>
      <c r="AC30" s="24">
        <v>300</v>
      </c>
      <c r="AI30" s="23" t="s">
        <v>224</v>
      </c>
      <c r="AJ30" s="110"/>
      <c r="AK30" s="110"/>
      <c r="AL30" s="110"/>
      <c r="AM30" s="110"/>
      <c r="AN30" s="110"/>
      <c r="AO30" s="110">
        <v>4950</v>
      </c>
      <c r="AP30" s="110">
        <v>3520</v>
      </c>
      <c r="AQ30" s="110"/>
      <c r="AR30" s="110"/>
      <c r="AS30" s="110"/>
      <c r="AT30" s="110"/>
      <c r="AU30" s="111"/>
      <c r="AV30" s="110">
        <f t="shared" si="2"/>
      </c>
      <c r="AW30" s="110">
        <f t="shared" si="3"/>
      </c>
      <c r="AX30" s="110">
        <f t="shared" si="4"/>
      </c>
      <c r="AY30" s="110">
        <f t="shared" si="5"/>
      </c>
      <c r="AZ30" s="110">
        <f t="shared" si="6"/>
      </c>
      <c r="BA30" s="110">
        <f t="shared" si="7"/>
      </c>
      <c r="BB30" s="110">
        <f t="shared" si="8"/>
      </c>
      <c r="BC30" s="110">
        <f t="shared" si="9"/>
      </c>
      <c r="BD30" s="110">
        <f t="shared" si="10"/>
      </c>
      <c r="BE30" s="110">
        <f t="shared" si="11"/>
      </c>
      <c r="BF30" s="110">
        <f t="shared" si="12"/>
      </c>
      <c r="BG30" s="111">
        <f t="shared" si="13"/>
      </c>
      <c r="BH30" s="40">
        <v>1</v>
      </c>
      <c r="BI30" s="41">
        <f t="shared" si="14"/>
      </c>
      <c r="BJ30" s="29">
        <v>0.73</v>
      </c>
      <c r="BK30" s="30">
        <v>0.69</v>
      </c>
      <c r="BL30" s="31">
        <v>0.61</v>
      </c>
      <c r="BM30" s="29">
        <f t="shared" si="15"/>
      </c>
      <c r="BN30" s="30">
        <f t="shared" si="16"/>
      </c>
      <c r="BO30" s="39">
        <f t="shared" si="17"/>
      </c>
      <c r="BP30" s="45">
        <v>0.75</v>
      </c>
      <c r="BQ30" s="46">
        <v>0.73</v>
      </c>
      <c r="BR30" s="46">
        <v>0.69</v>
      </c>
      <c r="BS30" s="46">
        <v>0.66</v>
      </c>
      <c r="BT30" s="46">
        <v>0.62</v>
      </c>
      <c r="BU30" s="46">
        <v>0.56</v>
      </c>
      <c r="BV30" s="46">
        <v>0.52</v>
      </c>
      <c r="BW30" s="46">
        <v>0.47</v>
      </c>
      <c r="BX30" s="46">
        <v>0.41</v>
      </c>
      <c r="BY30" s="47">
        <v>0.33</v>
      </c>
      <c r="BZ30" s="51">
        <f t="shared" si="18"/>
      </c>
      <c r="CA30" s="46">
        <f t="shared" si="19"/>
      </c>
      <c r="CB30" s="46">
        <f t="shared" si="20"/>
      </c>
      <c r="CC30" s="46">
        <f t="shared" si="21"/>
      </c>
      <c r="CD30" s="46">
        <f t="shared" si="22"/>
      </c>
      <c r="CE30" s="46">
        <f t="shared" si="23"/>
      </c>
      <c r="CF30" s="46">
        <f t="shared" si="24"/>
      </c>
      <c r="CG30" s="46">
        <f t="shared" si="25"/>
      </c>
      <c r="CH30" s="46">
        <f t="shared" si="26"/>
      </c>
      <c r="CI30" s="47">
        <f t="shared" si="27"/>
      </c>
    </row>
    <row r="31" spans="1:87" ht="21.75" customHeight="1">
      <c r="A31" s="72"/>
      <c r="B31" s="67"/>
      <c r="C31" s="68"/>
      <c r="D31" s="69"/>
      <c r="E31" s="70">
        <f t="shared" si="28"/>
      </c>
      <c r="F31" s="71">
        <f t="shared" si="29"/>
      </c>
      <c r="G31" s="73"/>
      <c r="H31" s="73"/>
      <c r="I31" s="100">
        <f t="shared" si="30"/>
      </c>
      <c r="J31" s="82"/>
      <c r="K31" s="82"/>
      <c r="L31" s="85">
        <f t="shared" si="31"/>
      </c>
      <c r="M31" s="13">
        <f t="shared" si="32"/>
      </c>
      <c r="N31" s="13">
        <f t="shared" si="41"/>
      </c>
      <c r="O31" s="8">
        <f t="shared" si="0"/>
      </c>
      <c r="P31" s="91">
        <f t="shared" si="33"/>
      </c>
      <c r="Q31" s="91">
        <f t="shared" si="34"/>
      </c>
      <c r="R31" s="91">
        <f t="shared" si="35"/>
      </c>
      <c r="S31" s="92">
        <f t="shared" si="36"/>
      </c>
      <c r="T31" s="93"/>
      <c r="U31" s="92">
        <f t="shared" si="37"/>
      </c>
      <c r="V31" s="94">
        <f t="shared" si="38"/>
      </c>
      <c r="W31" s="106">
        <f t="shared" si="39"/>
      </c>
      <c r="X31" s="21">
        <f t="shared" si="40"/>
      </c>
      <c r="Y31" s="103">
        <f t="shared" si="1"/>
      </c>
      <c r="Z31" s="119"/>
      <c r="AB31" s="23" t="s">
        <v>119</v>
      </c>
      <c r="AC31" s="24">
        <v>75</v>
      </c>
      <c r="AI31" s="23" t="s">
        <v>225</v>
      </c>
      <c r="AJ31" s="110"/>
      <c r="AK31" s="110"/>
      <c r="AL31" s="110"/>
      <c r="AM31" s="110"/>
      <c r="AN31" s="110"/>
      <c r="AO31" s="110"/>
      <c r="AP31" s="110"/>
      <c r="AQ31" s="110"/>
      <c r="AR31" s="110"/>
      <c r="AS31" s="110"/>
      <c r="AT31" s="110"/>
      <c r="AU31" s="111">
        <v>1500</v>
      </c>
      <c r="AV31" s="110">
        <f t="shared" si="2"/>
      </c>
      <c r="AW31" s="110">
        <f t="shared" si="3"/>
      </c>
      <c r="AX31" s="110">
        <f t="shared" si="4"/>
      </c>
      <c r="AY31" s="110">
        <f t="shared" si="5"/>
      </c>
      <c r="AZ31" s="110">
        <f t="shared" si="6"/>
      </c>
      <c r="BA31" s="110">
        <f t="shared" si="7"/>
      </c>
      <c r="BB31" s="110">
        <f t="shared" si="8"/>
      </c>
      <c r="BC31" s="110">
        <f t="shared" si="9"/>
      </c>
      <c r="BD31" s="110">
        <f t="shared" si="10"/>
      </c>
      <c r="BE31" s="110">
        <f t="shared" si="11"/>
      </c>
      <c r="BF31" s="110">
        <f t="shared" si="12"/>
      </c>
      <c r="BG31" s="111">
        <f t="shared" si="13"/>
      </c>
      <c r="BH31" s="40">
        <v>1</v>
      </c>
      <c r="BI31" s="41">
        <f t="shared" si="14"/>
      </c>
      <c r="BJ31" s="29">
        <v>0.81</v>
      </c>
      <c r="BK31" s="30">
        <v>0.77</v>
      </c>
      <c r="BL31" s="31">
        <v>0.68</v>
      </c>
      <c r="BM31" s="29">
        <f t="shared" si="15"/>
      </c>
      <c r="BN31" s="30">
        <f t="shared" si="16"/>
      </c>
      <c r="BO31" s="39">
        <f t="shared" si="17"/>
      </c>
      <c r="BP31" s="45">
        <v>0.94</v>
      </c>
      <c r="BQ31" s="46">
        <v>0.92</v>
      </c>
      <c r="BR31" s="46">
        <v>0.87</v>
      </c>
      <c r="BS31" s="46">
        <v>0.83</v>
      </c>
      <c r="BT31" s="46">
        <v>0.78</v>
      </c>
      <c r="BU31" s="46">
        <v>0.71</v>
      </c>
      <c r="BV31" s="46">
        <v>0.66</v>
      </c>
      <c r="BW31" s="46">
        <v>0.59</v>
      </c>
      <c r="BX31" s="46">
        <v>0.5</v>
      </c>
      <c r="BY31" s="47">
        <v>0.41</v>
      </c>
      <c r="BZ31" s="51">
        <f t="shared" si="18"/>
      </c>
      <c r="CA31" s="46">
        <f t="shared" si="19"/>
      </c>
      <c r="CB31" s="46">
        <f t="shared" si="20"/>
      </c>
      <c r="CC31" s="46">
        <f t="shared" si="21"/>
      </c>
      <c r="CD31" s="46">
        <f t="shared" si="22"/>
      </c>
      <c r="CE31" s="46">
        <f t="shared" si="23"/>
      </c>
      <c r="CF31" s="46">
        <f t="shared" si="24"/>
      </c>
      <c r="CG31" s="46">
        <f t="shared" si="25"/>
      </c>
      <c r="CH31" s="46">
        <f t="shared" si="26"/>
      </c>
      <c r="CI31" s="47">
        <f t="shared" si="27"/>
      </c>
    </row>
    <row r="32" spans="1:87" ht="21.75" customHeight="1">
      <c r="A32" s="72"/>
      <c r="B32" s="67"/>
      <c r="C32" s="68"/>
      <c r="D32" s="69"/>
      <c r="E32" s="70">
        <f t="shared" si="28"/>
      </c>
      <c r="F32" s="71">
        <f t="shared" si="29"/>
      </c>
      <c r="G32" s="73"/>
      <c r="H32" s="73"/>
      <c r="I32" s="100">
        <f t="shared" si="30"/>
      </c>
      <c r="J32" s="82"/>
      <c r="K32" s="82"/>
      <c r="L32" s="85">
        <f t="shared" si="31"/>
      </c>
      <c r="M32" s="13">
        <f t="shared" si="32"/>
      </c>
      <c r="N32" s="13">
        <f t="shared" si="41"/>
      </c>
      <c r="O32" s="8">
        <f t="shared" si="0"/>
      </c>
      <c r="P32" s="91">
        <f t="shared" si="33"/>
      </c>
      <c r="Q32" s="91">
        <f t="shared" si="34"/>
      </c>
      <c r="R32" s="91">
        <f t="shared" si="35"/>
      </c>
      <c r="S32" s="92">
        <f t="shared" si="36"/>
      </c>
      <c r="T32" s="93"/>
      <c r="U32" s="92">
        <f t="shared" si="37"/>
      </c>
      <c r="V32" s="94">
        <f t="shared" si="38"/>
      </c>
      <c r="W32" s="106">
        <f t="shared" si="39"/>
      </c>
      <c r="X32" s="21">
        <f t="shared" si="40"/>
      </c>
      <c r="Y32" s="103">
        <f t="shared" si="1"/>
      </c>
      <c r="Z32" s="119"/>
      <c r="AB32" s="23" t="s">
        <v>120</v>
      </c>
      <c r="AC32" s="24">
        <v>1000</v>
      </c>
      <c r="AI32" s="23" t="s">
        <v>226</v>
      </c>
      <c r="AJ32" s="110"/>
      <c r="AK32" s="110"/>
      <c r="AL32" s="110"/>
      <c r="AM32" s="110"/>
      <c r="AN32" s="110"/>
      <c r="AO32" s="110"/>
      <c r="AP32" s="110"/>
      <c r="AQ32" s="110"/>
      <c r="AR32" s="110"/>
      <c r="AS32" s="110"/>
      <c r="AT32" s="110"/>
      <c r="AU32" s="111">
        <v>3000</v>
      </c>
      <c r="AV32" s="110">
        <f t="shared" si="2"/>
      </c>
      <c r="AW32" s="110">
        <f t="shared" si="3"/>
      </c>
      <c r="AX32" s="110">
        <f t="shared" si="4"/>
      </c>
      <c r="AY32" s="110">
        <f t="shared" si="5"/>
      </c>
      <c r="AZ32" s="110">
        <f t="shared" si="6"/>
      </c>
      <c r="BA32" s="110">
        <f t="shared" si="7"/>
      </c>
      <c r="BB32" s="110">
        <f t="shared" si="8"/>
      </c>
      <c r="BC32" s="110">
        <f t="shared" si="9"/>
      </c>
      <c r="BD32" s="110">
        <f t="shared" si="10"/>
      </c>
      <c r="BE32" s="110">
        <f t="shared" si="11"/>
      </c>
      <c r="BF32" s="110">
        <f t="shared" si="12"/>
      </c>
      <c r="BG32" s="111">
        <f t="shared" si="13"/>
      </c>
      <c r="BH32" s="40">
        <v>1</v>
      </c>
      <c r="BI32" s="41">
        <f t="shared" si="14"/>
      </c>
      <c r="BJ32" s="29">
        <v>0.81</v>
      </c>
      <c r="BK32" s="30">
        <v>0.77</v>
      </c>
      <c r="BL32" s="31">
        <v>0.68</v>
      </c>
      <c r="BM32" s="29">
        <f t="shared" si="15"/>
      </c>
      <c r="BN32" s="30">
        <f t="shared" si="16"/>
      </c>
      <c r="BO32" s="39">
        <f t="shared" si="17"/>
      </c>
      <c r="BP32" s="45">
        <v>0.94</v>
      </c>
      <c r="BQ32" s="46">
        <v>0.92</v>
      </c>
      <c r="BR32" s="46">
        <v>0.87</v>
      </c>
      <c r="BS32" s="46">
        <v>0.83</v>
      </c>
      <c r="BT32" s="46">
        <v>0.78</v>
      </c>
      <c r="BU32" s="46">
        <v>0.71</v>
      </c>
      <c r="BV32" s="46">
        <v>0.66</v>
      </c>
      <c r="BW32" s="46">
        <v>0.59</v>
      </c>
      <c r="BX32" s="46">
        <v>0.5</v>
      </c>
      <c r="BY32" s="47">
        <v>0.41</v>
      </c>
      <c r="BZ32" s="51">
        <f t="shared" si="18"/>
      </c>
      <c r="CA32" s="46">
        <f t="shared" si="19"/>
      </c>
      <c r="CB32" s="46">
        <f t="shared" si="20"/>
      </c>
      <c r="CC32" s="46">
        <f t="shared" si="21"/>
      </c>
      <c r="CD32" s="46">
        <f t="shared" si="22"/>
      </c>
      <c r="CE32" s="46">
        <f t="shared" si="23"/>
      </c>
      <c r="CF32" s="46">
        <f t="shared" si="24"/>
      </c>
      <c r="CG32" s="46">
        <f t="shared" si="25"/>
      </c>
      <c r="CH32" s="46">
        <f t="shared" si="26"/>
      </c>
      <c r="CI32" s="47">
        <f t="shared" si="27"/>
      </c>
    </row>
    <row r="33" spans="1:87" ht="21.75" customHeight="1">
      <c r="A33" s="72"/>
      <c r="B33" s="67"/>
      <c r="C33" s="68"/>
      <c r="D33" s="69"/>
      <c r="E33" s="70">
        <f t="shared" si="28"/>
      </c>
      <c r="F33" s="71">
        <f t="shared" si="29"/>
      </c>
      <c r="G33" s="73"/>
      <c r="H33" s="73"/>
      <c r="I33" s="100">
        <f t="shared" si="30"/>
      </c>
      <c r="J33" s="82"/>
      <c r="K33" s="82"/>
      <c r="L33" s="85">
        <f t="shared" si="31"/>
      </c>
      <c r="M33" s="13">
        <f t="shared" si="32"/>
      </c>
      <c r="N33" s="13">
        <f t="shared" si="41"/>
      </c>
      <c r="O33" s="8">
        <f t="shared" si="0"/>
      </c>
      <c r="P33" s="91">
        <f t="shared" si="33"/>
      </c>
      <c r="Q33" s="91">
        <f t="shared" si="34"/>
      </c>
      <c r="R33" s="91">
        <f t="shared" si="35"/>
      </c>
      <c r="S33" s="92">
        <f t="shared" si="36"/>
      </c>
      <c r="T33" s="93"/>
      <c r="U33" s="92">
        <f t="shared" si="37"/>
      </c>
      <c r="V33" s="94">
        <f t="shared" si="38"/>
      </c>
      <c r="W33" s="106">
        <f t="shared" si="39"/>
      </c>
      <c r="X33" s="21">
        <f t="shared" si="40"/>
      </c>
      <c r="Y33" s="103">
        <f t="shared" si="1"/>
      </c>
      <c r="Z33" s="119"/>
      <c r="AB33" s="23" t="s">
        <v>107</v>
      </c>
      <c r="AC33" s="24">
        <v>500</v>
      </c>
      <c r="AI33" s="23" t="s">
        <v>135</v>
      </c>
      <c r="AJ33" s="110"/>
      <c r="AK33" s="110"/>
      <c r="AL33" s="110"/>
      <c r="AM33" s="110"/>
      <c r="AN33" s="110"/>
      <c r="AO33" s="110"/>
      <c r="AP33" s="110"/>
      <c r="AQ33" s="110"/>
      <c r="AR33" s="110"/>
      <c r="AS33" s="110">
        <v>4700</v>
      </c>
      <c r="AT33" s="110"/>
      <c r="AU33" s="111">
        <v>4700</v>
      </c>
      <c r="AV33" s="110">
        <f t="shared" si="2"/>
      </c>
      <c r="AW33" s="110">
        <f t="shared" si="3"/>
      </c>
      <c r="AX33" s="110">
        <f t="shared" si="4"/>
      </c>
      <c r="AY33" s="110">
        <f t="shared" si="5"/>
      </c>
      <c r="AZ33" s="110">
        <f t="shared" si="6"/>
      </c>
      <c r="BA33" s="110">
        <f t="shared" si="7"/>
      </c>
      <c r="BB33" s="110">
        <f t="shared" si="8"/>
      </c>
      <c r="BC33" s="110">
        <f t="shared" si="9"/>
      </c>
      <c r="BD33" s="110">
        <f t="shared" si="10"/>
      </c>
      <c r="BE33" s="110">
        <f t="shared" si="11"/>
      </c>
      <c r="BF33" s="110">
        <f t="shared" si="12"/>
      </c>
      <c r="BG33" s="111">
        <f t="shared" si="13"/>
      </c>
      <c r="BH33" s="40">
        <v>1</v>
      </c>
      <c r="BI33" s="41">
        <f t="shared" si="14"/>
      </c>
      <c r="BJ33" s="29">
        <v>0.81</v>
      </c>
      <c r="BK33" s="30">
        <v>0.77</v>
      </c>
      <c r="BL33" s="31">
        <v>0.68</v>
      </c>
      <c r="BM33" s="29">
        <f t="shared" si="15"/>
      </c>
      <c r="BN33" s="30">
        <f t="shared" si="16"/>
      </c>
      <c r="BO33" s="39">
        <f t="shared" si="17"/>
      </c>
      <c r="BP33" s="45">
        <v>0.94</v>
      </c>
      <c r="BQ33" s="46">
        <v>0.92</v>
      </c>
      <c r="BR33" s="46">
        <v>0.87</v>
      </c>
      <c r="BS33" s="46">
        <v>0.83</v>
      </c>
      <c r="BT33" s="46">
        <v>0.78</v>
      </c>
      <c r="BU33" s="46">
        <v>0.71</v>
      </c>
      <c r="BV33" s="46">
        <v>0.66</v>
      </c>
      <c r="BW33" s="46">
        <v>0.59</v>
      </c>
      <c r="BX33" s="46">
        <v>0.5</v>
      </c>
      <c r="BY33" s="47">
        <v>0.41</v>
      </c>
      <c r="BZ33" s="51">
        <f t="shared" si="18"/>
      </c>
      <c r="CA33" s="46">
        <f t="shared" si="19"/>
      </c>
      <c r="CB33" s="46">
        <f t="shared" si="20"/>
      </c>
      <c r="CC33" s="46">
        <f t="shared" si="21"/>
      </c>
      <c r="CD33" s="46">
        <f t="shared" si="22"/>
      </c>
      <c r="CE33" s="46">
        <f t="shared" si="23"/>
      </c>
      <c r="CF33" s="46">
        <f t="shared" si="24"/>
      </c>
      <c r="CG33" s="46">
        <f t="shared" si="25"/>
      </c>
      <c r="CH33" s="46">
        <f t="shared" si="26"/>
      </c>
      <c r="CI33" s="47">
        <f t="shared" si="27"/>
      </c>
    </row>
    <row r="34" spans="1:87" ht="21.75" customHeight="1">
      <c r="A34" s="72"/>
      <c r="B34" s="67"/>
      <c r="C34" s="68"/>
      <c r="D34" s="69"/>
      <c r="E34" s="70">
        <f t="shared" si="28"/>
      </c>
      <c r="F34" s="71">
        <f t="shared" si="29"/>
      </c>
      <c r="G34" s="73"/>
      <c r="H34" s="73"/>
      <c r="I34" s="100">
        <f t="shared" si="30"/>
      </c>
      <c r="J34" s="82"/>
      <c r="K34" s="82"/>
      <c r="L34" s="85">
        <f t="shared" si="31"/>
      </c>
      <c r="M34" s="13">
        <f t="shared" si="32"/>
      </c>
      <c r="N34" s="13">
        <f t="shared" si="41"/>
      </c>
      <c r="O34" s="8">
        <f t="shared" si="0"/>
      </c>
      <c r="P34" s="91">
        <f t="shared" si="33"/>
      </c>
      <c r="Q34" s="91">
        <f t="shared" si="34"/>
      </c>
      <c r="R34" s="91">
        <f t="shared" si="35"/>
      </c>
      <c r="S34" s="92">
        <f t="shared" si="36"/>
      </c>
      <c r="T34" s="93"/>
      <c r="U34" s="92">
        <f t="shared" si="37"/>
      </c>
      <c r="V34" s="94">
        <f t="shared" si="38"/>
      </c>
      <c r="W34" s="106">
        <f t="shared" si="39"/>
      </c>
      <c r="X34" s="21">
        <f t="shared" si="40"/>
      </c>
      <c r="Y34" s="103">
        <f t="shared" si="1"/>
      </c>
      <c r="Z34" s="119"/>
      <c r="AB34" s="23" t="s">
        <v>109</v>
      </c>
      <c r="AC34" s="24">
        <v>300</v>
      </c>
      <c r="AI34" s="23" t="s">
        <v>227</v>
      </c>
      <c r="AJ34" s="110"/>
      <c r="AK34" s="110"/>
      <c r="AL34" s="110"/>
      <c r="AM34" s="110"/>
      <c r="AN34" s="110"/>
      <c r="AO34" s="110"/>
      <c r="AP34" s="110"/>
      <c r="AQ34" s="110"/>
      <c r="AR34" s="110"/>
      <c r="AS34" s="110">
        <v>6300</v>
      </c>
      <c r="AT34" s="110"/>
      <c r="AU34" s="111">
        <v>6300</v>
      </c>
      <c r="AV34" s="110">
        <f t="shared" si="2"/>
      </c>
      <c r="AW34" s="110">
        <f t="shared" si="3"/>
      </c>
      <c r="AX34" s="110">
        <f t="shared" si="4"/>
      </c>
      <c r="AY34" s="110">
        <f t="shared" si="5"/>
      </c>
      <c r="AZ34" s="110">
        <f t="shared" si="6"/>
      </c>
      <c r="BA34" s="110">
        <f t="shared" si="7"/>
      </c>
      <c r="BB34" s="110">
        <f t="shared" si="8"/>
      </c>
      <c r="BC34" s="110">
        <f t="shared" si="9"/>
      </c>
      <c r="BD34" s="110">
        <f t="shared" si="10"/>
      </c>
      <c r="BE34" s="110">
        <f t="shared" si="11"/>
      </c>
      <c r="BF34" s="110">
        <f t="shared" si="12"/>
      </c>
      <c r="BG34" s="111">
        <f t="shared" si="13"/>
      </c>
      <c r="BH34" s="40">
        <v>1</v>
      </c>
      <c r="BI34" s="41">
        <f t="shared" si="14"/>
      </c>
      <c r="BJ34" s="29">
        <v>0.81</v>
      </c>
      <c r="BK34" s="30">
        <v>0.77</v>
      </c>
      <c r="BL34" s="31">
        <v>0.68</v>
      </c>
      <c r="BM34" s="29">
        <f t="shared" si="15"/>
      </c>
      <c r="BN34" s="30">
        <f t="shared" si="16"/>
      </c>
      <c r="BO34" s="39">
        <f t="shared" si="17"/>
      </c>
      <c r="BP34" s="45">
        <v>0.94</v>
      </c>
      <c r="BQ34" s="46">
        <v>0.92</v>
      </c>
      <c r="BR34" s="46">
        <v>0.87</v>
      </c>
      <c r="BS34" s="46">
        <v>0.83</v>
      </c>
      <c r="BT34" s="46">
        <v>0.78</v>
      </c>
      <c r="BU34" s="46">
        <v>0.71</v>
      </c>
      <c r="BV34" s="46">
        <v>0.66</v>
      </c>
      <c r="BW34" s="46">
        <v>0.59</v>
      </c>
      <c r="BX34" s="46">
        <v>0.5</v>
      </c>
      <c r="BY34" s="47">
        <v>0.41</v>
      </c>
      <c r="BZ34" s="51">
        <f t="shared" si="18"/>
      </c>
      <c r="CA34" s="46">
        <f t="shared" si="19"/>
      </c>
      <c r="CB34" s="46">
        <f t="shared" si="20"/>
      </c>
      <c r="CC34" s="46">
        <f t="shared" si="21"/>
      </c>
      <c r="CD34" s="46">
        <f t="shared" si="22"/>
      </c>
      <c r="CE34" s="46">
        <f t="shared" si="23"/>
      </c>
      <c r="CF34" s="46">
        <f t="shared" si="24"/>
      </c>
      <c r="CG34" s="46">
        <f t="shared" si="25"/>
      </c>
      <c r="CH34" s="46">
        <f t="shared" si="26"/>
      </c>
      <c r="CI34" s="47">
        <f t="shared" si="27"/>
      </c>
    </row>
    <row r="35" spans="1:87" ht="21.75" customHeight="1">
      <c r="A35" s="72"/>
      <c r="B35" s="67"/>
      <c r="C35" s="68"/>
      <c r="D35" s="69"/>
      <c r="E35" s="70">
        <f t="shared" si="28"/>
      </c>
      <c r="F35" s="71">
        <f t="shared" si="29"/>
      </c>
      <c r="G35" s="73"/>
      <c r="H35" s="73"/>
      <c r="I35" s="100">
        <f t="shared" si="30"/>
      </c>
      <c r="J35" s="82"/>
      <c r="K35" s="82"/>
      <c r="L35" s="85">
        <f t="shared" si="31"/>
      </c>
      <c r="M35" s="13">
        <f t="shared" si="32"/>
      </c>
      <c r="N35" s="13">
        <f t="shared" si="41"/>
      </c>
      <c r="O35" s="8">
        <f t="shared" si="0"/>
      </c>
      <c r="P35" s="91">
        <f t="shared" si="33"/>
      </c>
      <c r="Q35" s="91">
        <f t="shared" si="34"/>
      </c>
      <c r="R35" s="91">
        <f t="shared" si="35"/>
      </c>
      <c r="S35" s="92">
        <f t="shared" si="36"/>
      </c>
      <c r="T35" s="93"/>
      <c r="U35" s="92">
        <f t="shared" si="37"/>
      </c>
      <c r="V35" s="94">
        <f t="shared" si="38"/>
      </c>
      <c r="W35" s="106">
        <f t="shared" si="39"/>
      </c>
      <c r="X35" s="21">
        <f t="shared" si="40"/>
      </c>
      <c r="Y35" s="103">
        <f t="shared" si="1"/>
      </c>
      <c r="Z35" s="119"/>
      <c r="AB35" s="23" t="s">
        <v>110</v>
      </c>
      <c r="AC35" s="24">
        <v>300</v>
      </c>
      <c r="AI35" s="23" t="s">
        <v>228</v>
      </c>
      <c r="AJ35" s="110"/>
      <c r="AK35" s="110"/>
      <c r="AL35" s="110"/>
      <c r="AM35" s="110"/>
      <c r="AN35" s="110"/>
      <c r="AO35" s="110"/>
      <c r="AP35" s="110"/>
      <c r="AQ35" s="110"/>
      <c r="AR35" s="110"/>
      <c r="AS35" s="110">
        <v>3000</v>
      </c>
      <c r="AT35" s="110"/>
      <c r="AU35" s="111">
        <v>3000</v>
      </c>
      <c r="AV35" s="110">
        <f t="shared" si="2"/>
      </c>
      <c r="AW35" s="110">
        <f t="shared" si="3"/>
      </c>
      <c r="AX35" s="110">
        <f t="shared" si="4"/>
      </c>
      <c r="AY35" s="110">
        <f t="shared" si="5"/>
      </c>
      <c r="AZ35" s="110">
        <f t="shared" si="6"/>
      </c>
      <c r="BA35" s="110">
        <f t="shared" si="7"/>
      </c>
      <c r="BB35" s="110">
        <f t="shared" si="8"/>
      </c>
      <c r="BC35" s="110">
        <f t="shared" si="9"/>
      </c>
      <c r="BD35" s="110">
        <f t="shared" si="10"/>
      </c>
      <c r="BE35" s="110">
        <f t="shared" si="11"/>
      </c>
      <c r="BF35" s="110">
        <f t="shared" si="12"/>
      </c>
      <c r="BG35" s="111">
        <f t="shared" si="13"/>
      </c>
      <c r="BH35" s="127">
        <v>1</v>
      </c>
      <c r="BI35" s="41">
        <f t="shared" si="14"/>
      </c>
      <c r="BJ35" s="29">
        <v>0.81</v>
      </c>
      <c r="BK35" s="30">
        <v>0.77</v>
      </c>
      <c r="BL35" s="31">
        <v>0.68</v>
      </c>
      <c r="BM35" s="29">
        <f t="shared" si="15"/>
      </c>
      <c r="BN35" s="30">
        <f t="shared" si="16"/>
      </c>
      <c r="BO35" s="39">
        <f t="shared" si="17"/>
      </c>
      <c r="BP35" s="45">
        <v>0.89</v>
      </c>
      <c r="BQ35" s="46">
        <v>0.87</v>
      </c>
      <c r="BR35" s="46">
        <v>0.84</v>
      </c>
      <c r="BS35" s="46">
        <v>0.82</v>
      </c>
      <c r="BT35" s="46">
        <v>0.78</v>
      </c>
      <c r="BU35" s="46">
        <v>0.74</v>
      </c>
      <c r="BV35" s="46">
        <v>0.7</v>
      </c>
      <c r="BW35" s="46">
        <v>0.63</v>
      </c>
      <c r="BX35" s="46">
        <v>0.57</v>
      </c>
      <c r="BY35" s="47">
        <v>0.44</v>
      </c>
      <c r="BZ35" s="51">
        <f t="shared" si="18"/>
      </c>
      <c r="CA35" s="46">
        <f t="shared" si="19"/>
      </c>
      <c r="CB35" s="46">
        <f t="shared" si="20"/>
      </c>
      <c r="CC35" s="46">
        <f t="shared" si="21"/>
      </c>
      <c r="CD35" s="46">
        <f t="shared" si="22"/>
      </c>
      <c r="CE35" s="46">
        <f t="shared" si="23"/>
      </c>
      <c r="CF35" s="46">
        <f t="shared" si="24"/>
      </c>
      <c r="CG35" s="46">
        <f t="shared" si="25"/>
      </c>
      <c r="CH35" s="46">
        <f t="shared" si="26"/>
      </c>
      <c r="CI35" s="47">
        <f t="shared" si="27"/>
      </c>
    </row>
    <row r="36" spans="1:87" ht="21.75" customHeight="1">
      <c r="A36" s="72"/>
      <c r="B36" s="67"/>
      <c r="C36" s="68"/>
      <c r="D36" s="69"/>
      <c r="E36" s="70">
        <f t="shared" si="28"/>
      </c>
      <c r="F36" s="71">
        <f t="shared" si="29"/>
      </c>
      <c r="G36" s="73"/>
      <c r="H36" s="73"/>
      <c r="I36" s="100">
        <f t="shared" si="30"/>
      </c>
      <c r="J36" s="82"/>
      <c r="K36" s="82"/>
      <c r="L36" s="85">
        <f t="shared" si="31"/>
      </c>
      <c r="M36" s="13">
        <f t="shared" si="32"/>
      </c>
      <c r="N36" s="13">
        <f t="shared" si="41"/>
      </c>
      <c r="O36" s="8">
        <f t="shared" si="0"/>
      </c>
      <c r="P36" s="91">
        <f t="shared" si="33"/>
      </c>
      <c r="Q36" s="91">
        <f t="shared" si="34"/>
      </c>
      <c r="R36" s="91">
        <f t="shared" si="35"/>
      </c>
      <c r="S36" s="92">
        <f t="shared" si="36"/>
      </c>
      <c r="T36" s="93"/>
      <c r="U36" s="92">
        <f t="shared" si="37"/>
      </c>
      <c r="V36" s="94">
        <f t="shared" si="38"/>
      </c>
      <c r="W36" s="106">
        <f t="shared" si="39"/>
      </c>
      <c r="X36" s="21">
        <f t="shared" si="40"/>
      </c>
      <c r="Y36" s="103">
        <f t="shared" si="1"/>
      </c>
      <c r="Z36" s="119"/>
      <c r="AB36" s="23" t="s">
        <v>111</v>
      </c>
      <c r="AC36" s="24">
        <v>200</v>
      </c>
      <c r="AI36" s="23" t="s">
        <v>229</v>
      </c>
      <c r="AJ36" s="110"/>
      <c r="AK36" s="110"/>
      <c r="AL36" s="110"/>
      <c r="AM36" s="110"/>
      <c r="AN36" s="110"/>
      <c r="AO36" s="110"/>
      <c r="AP36" s="110"/>
      <c r="AQ36" s="110"/>
      <c r="AR36" s="110"/>
      <c r="AS36" s="110">
        <v>4150</v>
      </c>
      <c r="AT36" s="110"/>
      <c r="AU36" s="111">
        <v>4150</v>
      </c>
      <c r="AV36" s="110">
        <f t="shared" si="2"/>
      </c>
      <c r="AW36" s="110">
        <f t="shared" si="3"/>
      </c>
      <c r="AX36" s="110">
        <f t="shared" si="4"/>
      </c>
      <c r="AY36" s="110">
        <f t="shared" si="5"/>
      </c>
      <c r="AZ36" s="110">
        <f t="shared" si="6"/>
      </c>
      <c r="BA36" s="110">
        <f t="shared" si="7"/>
      </c>
      <c r="BB36" s="110">
        <f t="shared" si="8"/>
      </c>
      <c r="BC36" s="110">
        <f t="shared" si="9"/>
      </c>
      <c r="BD36" s="110">
        <f t="shared" si="10"/>
      </c>
      <c r="BE36" s="110">
        <f t="shared" si="11"/>
      </c>
      <c r="BF36" s="110">
        <f t="shared" si="12"/>
      </c>
      <c r="BG36" s="111">
        <f t="shared" si="13"/>
      </c>
      <c r="BH36" s="127">
        <v>1</v>
      </c>
      <c r="BI36" s="41">
        <f t="shared" si="14"/>
      </c>
      <c r="BJ36" s="29">
        <v>0.81</v>
      </c>
      <c r="BK36" s="30">
        <v>0.77</v>
      </c>
      <c r="BL36" s="31">
        <v>0.68</v>
      </c>
      <c r="BM36" s="29">
        <f t="shared" si="15"/>
      </c>
      <c r="BN36" s="30">
        <f t="shared" si="16"/>
      </c>
      <c r="BO36" s="39">
        <f t="shared" si="17"/>
      </c>
      <c r="BP36" s="45">
        <v>0.89</v>
      </c>
      <c r="BQ36" s="46">
        <v>0.87</v>
      </c>
      <c r="BR36" s="46">
        <v>0.84</v>
      </c>
      <c r="BS36" s="46">
        <v>0.82</v>
      </c>
      <c r="BT36" s="46">
        <v>0.78</v>
      </c>
      <c r="BU36" s="46">
        <v>0.74</v>
      </c>
      <c r="BV36" s="46">
        <v>0.7</v>
      </c>
      <c r="BW36" s="46">
        <v>0.63</v>
      </c>
      <c r="BX36" s="46">
        <v>0.57</v>
      </c>
      <c r="BY36" s="47">
        <v>0.44</v>
      </c>
      <c r="BZ36" s="51">
        <f t="shared" si="18"/>
      </c>
      <c r="CA36" s="46">
        <f t="shared" si="19"/>
      </c>
      <c r="CB36" s="46">
        <f t="shared" si="20"/>
      </c>
      <c r="CC36" s="46">
        <f t="shared" si="21"/>
      </c>
      <c r="CD36" s="46">
        <f t="shared" si="22"/>
      </c>
      <c r="CE36" s="46">
        <f t="shared" si="23"/>
      </c>
      <c r="CF36" s="46">
        <f t="shared" si="24"/>
      </c>
      <c r="CG36" s="46">
        <f t="shared" si="25"/>
      </c>
      <c r="CH36" s="46">
        <f t="shared" si="26"/>
      </c>
      <c r="CI36" s="47">
        <f t="shared" si="27"/>
      </c>
    </row>
    <row r="37" spans="1:87" ht="21.75" customHeight="1">
      <c r="A37" s="74"/>
      <c r="B37" s="75"/>
      <c r="C37" s="76"/>
      <c r="D37" s="77"/>
      <c r="E37" s="78">
        <f t="shared" si="28"/>
      </c>
      <c r="F37" s="79">
        <f t="shared" si="29"/>
      </c>
      <c r="G37" s="80"/>
      <c r="H37" s="80"/>
      <c r="I37" s="101">
        <f t="shared" si="30"/>
      </c>
      <c r="J37" s="83"/>
      <c r="K37" s="83"/>
      <c r="L37" s="86">
        <f t="shared" si="31"/>
      </c>
      <c r="M37" s="14">
        <f t="shared" si="32"/>
      </c>
      <c r="N37" s="14">
        <f t="shared" si="41"/>
      </c>
      <c r="O37" s="126">
        <f t="shared" si="0"/>
      </c>
      <c r="P37" s="95">
        <f t="shared" si="33"/>
      </c>
      <c r="Q37" s="95">
        <f t="shared" si="34"/>
      </c>
      <c r="R37" s="95">
        <f t="shared" si="35"/>
      </c>
      <c r="S37" s="96">
        <f t="shared" si="36"/>
      </c>
      <c r="T37" s="97"/>
      <c r="U37" s="96">
        <f t="shared" si="37"/>
      </c>
      <c r="V37" s="98">
        <f t="shared" si="38"/>
      </c>
      <c r="W37" s="107">
        <f>IF(ISERROR(ROUNDUP($Y37*$BI37,0))=TRUE,"",ROUNDUP($Y37*$BI37,0))</f>
      </c>
      <c r="X37" s="22">
        <f t="shared" si="40"/>
      </c>
      <c r="Y37" s="104">
        <f>IF(ISERROR(ROUNDUP($V37/$BI37,0))=TRUE,"",ROUNDUP($V37/$BI37,0))</f>
      </c>
      <c r="Z37" s="120"/>
      <c r="AB37" s="23" t="s">
        <v>115</v>
      </c>
      <c r="AC37" s="24">
        <v>200</v>
      </c>
      <c r="AI37" s="23" t="s">
        <v>230</v>
      </c>
      <c r="AJ37" s="110"/>
      <c r="AK37" s="110"/>
      <c r="AL37" s="110"/>
      <c r="AM37" s="110"/>
      <c r="AN37" s="110"/>
      <c r="AO37" s="110"/>
      <c r="AP37" s="110"/>
      <c r="AQ37" s="110"/>
      <c r="AR37" s="110"/>
      <c r="AS37" s="110">
        <v>2850</v>
      </c>
      <c r="AT37" s="110"/>
      <c r="AU37" s="111">
        <v>2850</v>
      </c>
      <c r="AV37" s="112">
        <f t="shared" si="2"/>
      </c>
      <c r="AW37" s="112">
        <f t="shared" si="3"/>
      </c>
      <c r="AX37" s="112">
        <f t="shared" si="4"/>
      </c>
      <c r="AY37" s="112">
        <f t="shared" si="5"/>
      </c>
      <c r="AZ37" s="112">
        <f t="shared" si="6"/>
      </c>
      <c r="BA37" s="112">
        <f t="shared" si="7"/>
      </c>
      <c r="BB37" s="112">
        <f t="shared" si="8"/>
      </c>
      <c r="BC37" s="112">
        <f t="shared" si="9"/>
      </c>
      <c r="BD37" s="112">
        <f t="shared" si="10"/>
      </c>
      <c r="BE37" s="112">
        <f t="shared" si="11"/>
      </c>
      <c r="BF37" s="112">
        <f t="shared" si="12"/>
      </c>
      <c r="BG37" s="113">
        <f t="shared" si="13"/>
      </c>
      <c r="BH37" s="127">
        <v>1</v>
      </c>
      <c r="BI37" s="42">
        <f t="shared" si="14"/>
      </c>
      <c r="BJ37" s="29">
        <v>0.63</v>
      </c>
      <c r="BK37" s="30">
        <v>0.6</v>
      </c>
      <c r="BL37" s="31">
        <v>0.56</v>
      </c>
      <c r="BM37" s="32">
        <f t="shared" si="15"/>
      </c>
      <c r="BN37" s="33">
        <f t="shared" si="16"/>
      </c>
      <c r="BO37" s="34">
        <f t="shared" si="17"/>
      </c>
      <c r="BP37" s="45">
        <v>0.89</v>
      </c>
      <c r="BQ37" s="46">
        <v>0.86</v>
      </c>
      <c r="BR37" s="46">
        <v>0.82</v>
      </c>
      <c r="BS37" s="46">
        <v>0.79</v>
      </c>
      <c r="BT37" s="46">
        <v>0.75</v>
      </c>
      <c r="BU37" s="46">
        <v>0.68</v>
      </c>
      <c r="BV37" s="46">
        <v>0.64</v>
      </c>
      <c r="BW37" s="46">
        <v>0.57</v>
      </c>
      <c r="BX37" s="46">
        <v>0.5</v>
      </c>
      <c r="BY37" s="47">
        <v>0.4</v>
      </c>
      <c r="BZ37" s="52">
        <f t="shared" si="18"/>
      </c>
      <c r="CA37" s="49">
        <f t="shared" si="19"/>
      </c>
      <c r="CB37" s="49">
        <f t="shared" si="20"/>
      </c>
      <c r="CC37" s="49">
        <f t="shared" si="21"/>
      </c>
      <c r="CD37" s="49">
        <f t="shared" si="22"/>
      </c>
      <c r="CE37" s="49">
        <f t="shared" si="23"/>
      </c>
      <c r="CF37" s="49">
        <f t="shared" si="24"/>
      </c>
      <c r="CG37" s="49">
        <f t="shared" si="25"/>
      </c>
      <c r="CH37" s="49">
        <f t="shared" si="26"/>
      </c>
      <c r="CI37" s="50">
        <f t="shared" si="27"/>
      </c>
    </row>
    <row r="38" spans="5:77" ht="22.5" customHeight="1">
      <c r="E38" s="1">
        <f t="shared" si="28"/>
      </c>
      <c r="U38" s="1">
        <f t="shared" si="37"/>
      </c>
      <c r="AB38" s="23" t="s">
        <v>112</v>
      </c>
      <c r="AC38" s="24">
        <v>50</v>
      </c>
      <c r="AI38" s="23" t="s">
        <v>231</v>
      </c>
      <c r="AJ38" s="110"/>
      <c r="AK38" s="110"/>
      <c r="AL38" s="110"/>
      <c r="AM38" s="110"/>
      <c r="AN38" s="110"/>
      <c r="AO38" s="110"/>
      <c r="AP38" s="110"/>
      <c r="AQ38" s="110"/>
      <c r="AR38" s="110"/>
      <c r="AS38" s="110">
        <v>4000</v>
      </c>
      <c r="AT38" s="110"/>
      <c r="AU38" s="111">
        <v>4000</v>
      </c>
      <c r="AV38" s="115"/>
      <c r="AW38" s="115"/>
      <c r="AX38" s="115"/>
      <c r="AY38" s="115"/>
      <c r="AZ38" s="115"/>
      <c r="BA38" s="115"/>
      <c r="BB38" s="115"/>
      <c r="BC38" s="115"/>
      <c r="BD38" s="115"/>
      <c r="BE38" s="115"/>
      <c r="BF38" s="115"/>
      <c r="BG38" s="115"/>
      <c r="BH38" s="127">
        <v>1</v>
      </c>
      <c r="BJ38" s="29">
        <v>0.63</v>
      </c>
      <c r="BK38" s="30">
        <v>0.6</v>
      </c>
      <c r="BL38" s="31">
        <v>0.56</v>
      </c>
      <c r="BP38" s="45">
        <v>0.89</v>
      </c>
      <c r="BQ38" s="46">
        <v>0.86</v>
      </c>
      <c r="BR38" s="46">
        <v>0.82</v>
      </c>
      <c r="BS38" s="46">
        <v>0.79</v>
      </c>
      <c r="BT38" s="46">
        <v>0.75</v>
      </c>
      <c r="BU38" s="46">
        <v>0.68</v>
      </c>
      <c r="BV38" s="46">
        <v>0.64</v>
      </c>
      <c r="BW38" s="46">
        <v>0.57</v>
      </c>
      <c r="BX38" s="46">
        <v>0.5</v>
      </c>
      <c r="BY38" s="47">
        <v>0.4</v>
      </c>
    </row>
    <row r="39" spans="5:77" ht="22.5" customHeight="1" hidden="1">
      <c r="E39" s="1">
        <f t="shared" si="28"/>
      </c>
      <c r="U39" s="1">
        <f t="shared" si="37"/>
      </c>
      <c r="AB39" s="23" t="s">
        <v>113</v>
      </c>
      <c r="AC39" s="24">
        <v>50</v>
      </c>
      <c r="AI39" s="23" t="s">
        <v>232</v>
      </c>
      <c r="AJ39" s="110"/>
      <c r="AK39" s="110"/>
      <c r="AL39" s="110"/>
      <c r="AM39" s="110"/>
      <c r="AN39" s="110"/>
      <c r="AO39" s="110"/>
      <c r="AP39" s="110"/>
      <c r="AQ39" s="110"/>
      <c r="AR39" s="110"/>
      <c r="AS39" s="110">
        <v>5000</v>
      </c>
      <c r="AT39" s="110"/>
      <c r="AU39" s="111">
        <v>5000</v>
      </c>
      <c r="BH39" s="127">
        <v>1</v>
      </c>
      <c r="BJ39" s="29">
        <v>0.81</v>
      </c>
      <c r="BK39" s="30">
        <v>0.77</v>
      </c>
      <c r="BL39" s="31">
        <v>0.68</v>
      </c>
      <c r="BP39" s="45">
        <v>0.88</v>
      </c>
      <c r="BQ39" s="46">
        <v>0.85</v>
      </c>
      <c r="BR39" s="46">
        <v>0.81</v>
      </c>
      <c r="BS39" s="46">
        <v>0.77</v>
      </c>
      <c r="BT39" s="46">
        <v>0.74</v>
      </c>
      <c r="BU39" s="46">
        <v>0.67</v>
      </c>
      <c r="BV39" s="46">
        <v>0.62</v>
      </c>
      <c r="BW39" s="46">
        <v>0.56</v>
      </c>
      <c r="BX39" s="46">
        <v>0.49</v>
      </c>
      <c r="BY39" s="47">
        <v>0.39</v>
      </c>
    </row>
    <row r="40" spans="5:77" ht="22.5" customHeight="1" hidden="1">
      <c r="E40" s="1">
        <f t="shared" si="28"/>
      </c>
      <c r="U40" s="1">
        <f t="shared" si="37"/>
      </c>
      <c r="AB40" s="25" t="s">
        <v>108</v>
      </c>
      <c r="AC40" s="26">
        <v>50</v>
      </c>
      <c r="AI40" s="23" t="s">
        <v>140</v>
      </c>
      <c r="AJ40" s="110"/>
      <c r="AK40" s="110"/>
      <c r="AL40" s="110"/>
      <c r="AM40" s="110"/>
      <c r="AN40" s="110"/>
      <c r="AO40" s="110"/>
      <c r="AP40" s="110"/>
      <c r="AQ40" s="110"/>
      <c r="AR40" s="110"/>
      <c r="AS40" s="110">
        <v>6700</v>
      </c>
      <c r="AT40" s="110"/>
      <c r="AU40" s="111">
        <v>6700</v>
      </c>
      <c r="BH40" s="127">
        <v>1</v>
      </c>
      <c r="BJ40" s="29">
        <v>0.81</v>
      </c>
      <c r="BK40" s="30">
        <v>0.77</v>
      </c>
      <c r="BL40" s="31">
        <v>0.68</v>
      </c>
      <c r="BP40" s="45">
        <v>0.88</v>
      </c>
      <c r="BQ40" s="46">
        <v>0.85</v>
      </c>
      <c r="BR40" s="46">
        <v>0.81</v>
      </c>
      <c r="BS40" s="46">
        <v>0.77</v>
      </c>
      <c r="BT40" s="46">
        <v>0.74</v>
      </c>
      <c r="BU40" s="46">
        <v>0.67</v>
      </c>
      <c r="BV40" s="46">
        <v>0.62</v>
      </c>
      <c r="BW40" s="46">
        <v>0.56</v>
      </c>
      <c r="BX40" s="46">
        <v>0.49</v>
      </c>
      <c r="BY40" s="47">
        <v>0.39</v>
      </c>
    </row>
    <row r="41" spans="35:77" ht="22.5" customHeight="1">
      <c r="AI41" s="23" t="s">
        <v>233</v>
      </c>
      <c r="AJ41" s="110"/>
      <c r="AK41" s="110"/>
      <c r="AL41" s="110"/>
      <c r="AM41" s="110"/>
      <c r="AN41" s="110"/>
      <c r="AO41" s="110"/>
      <c r="AP41" s="110"/>
      <c r="AQ41" s="110"/>
      <c r="AR41" s="110"/>
      <c r="AS41" s="110">
        <v>4750</v>
      </c>
      <c r="AT41" s="110"/>
      <c r="AU41" s="111">
        <v>4750</v>
      </c>
      <c r="BH41" s="127">
        <v>1</v>
      </c>
      <c r="BJ41" s="29">
        <v>0.81</v>
      </c>
      <c r="BK41" s="30">
        <v>0.77</v>
      </c>
      <c r="BL41" s="31">
        <v>0.68</v>
      </c>
      <c r="BP41" s="45">
        <v>0.9</v>
      </c>
      <c r="BQ41" s="46">
        <v>0.88</v>
      </c>
      <c r="BR41" s="46">
        <v>0.84</v>
      </c>
      <c r="BS41" s="46">
        <v>0.81</v>
      </c>
      <c r="BT41" s="46">
        <v>0.76</v>
      </c>
      <c r="BU41" s="46">
        <v>0.71</v>
      </c>
      <c r="BV41" s="46">
        <v>0.66</v>
      </c>
      <c r="BW41" s="46">
        <v>0.59</v>
      </c>
      <c r="BX41" s="46">
        <v>0.52</v>
      </c>
      <c r="BY41" s="47">
        <v>0.41</v>
      </c>
    </row>
    <row r="42" spans="35:77" ht="22.5" customHeight="1">
      <c r="AI42" s="23" t="s">
        <v>234</v>
      </c>
      <c r="AJ42" s="110"/>
      <c r="AK42" s="110"/>
      <c r="AL42" s="110"/>
      <c r="AM42" s="110"/>
      <c r="AN42" s="110"/>
      <c r="AO42" s="110"/>
      <c r="AP42" s="110"/>
      <c r="AQ42" s="110"/>
      <c r="AR42" s="110"/>
      <c r="AS42" s="110">
        <v>6600</v>
      </c>
      <c r="AT42" s="110"/>
      <c r="AU42" s="111">
        <v>6600</v>
      </c>
      <c r="BH42" s="127">
        <v>1</v>
      </c>
      <c r="BJ42" s="29">
        <v>0.81</v>
      </c>
      <c r="BK42" s="30">
        <v>0.77</v>
      </c>
      <c r="BL42" s="31">
        <v>0.68</v>
      </c>
      <c r="BP42" s="45">
        <v>0.9</v>
      </c>
      <c r="BQ42" s="46">
        <v>0.88</v>
      </c>
      <c r="BR42" s="46">
        <v>0.84</v>
      </c>
      <c r="BS42" s="46">
        <v>0.81</v>
      </c>
      <c r="BT42" s="46">
        <v>0.76</v>
      </c>
      <c r="BU42" s="46">
        <v>0.71</v>
      </c>
      <c r="BV42" s="46">
        <v>0.66</v>
      </c>
      <c r="BW42" s="46">
        <v>0.59</v>
      </c>
      <c r="BX42" s="46">
        <v>0.52</v>
      </c>
      <c r="BY42" s="47">
        <v>0.41</v>
      </c>
    </row>
    <row r="43" spans="35:77" ht="22.5" customHeight="1">
      <c r="AI43" s="23" t="s">
        <v>235</v>
      </c>
      <c r="AJ43" s="110"/>
      <c r="AK43" s="110"/>
      <c r="AL43" s="110"/>
      <c r="AM43" s="110"/>
      <c r="AN43" s="110"/>
      <c r="AO43" s="110"/>
      <c r="AP43" s="110"/>
      <c r="AQ43" s="110"/>
      <c r="AR43" s="110"/>
      <c r="AS43" s="110"/>
      <c r="AT43" s="110"/>
      <c r="AU43" s="111">
        <v>4650</v>
      </c>
      <c r="BH43" s="127">
        <v>1</v>
      </c>
      <c r="BJ43" s="29">
        <v>0.81</v>
      </c>
      <c r="BK43" s="30">
        <v>0.77</v>
      </c>
      <c r="BL43" s="31">
        <v>0.68</v>
      </c>
      <c r="BP43" s="45">
        <v>0.89</v>
      </c>
      <c r="BQ43" s="46">
        <v>0.87</v>
      </c>
      <c r="BR43" s="46">
        <v>0.83</v>
      </c>
      <c r="BS43" s="46">
        <v>0.79</v>
      </c>
      <c r="BT43" s="46">
        <v>0.76</v>
      </c>
      <c r="BU43" s="46">
        <v>0.69</v>
      </c>
      <c r="BV43" s="46">
        <v>0.64</v>
      </c>
      <c r="BW43" s="46">
        <v>0.57</v>
      </c>
      <c r="BX43" s="46">
        <v>0.5</v>
      </c>
      <c r="BY43" s="47">
        <v>0.39</v>
      </c>
    </row>
    <row r="44" spans="35:77" ht="22.5" customHeight="1">
      <c r="AI44" s="23" t="s">
        <v>236</v>
      </c>
      <c r="AJ44" s="110"/>
      <c r="AK44" s="110"/>
      <c r="AL44" s="110"/>
      <c r="AM44" s="110"/>
      <c r="AN44" s="110"/>
      <c r="AO44" s="110"/>
      <c r="AP44" s="110"/>
      <c r="AQ44" s="110"/>
      <c r="AR44" s="110"/>
      <c r="AS44" s="110"/>
      <c r="AT44" s="110"/>
      <c r="AU44" s="111">
        <v>6200</v>
      </c>
      <c r="BH44" s="127">
        <v>1</v>
      </c>
      <c r="BJ44" s="29">
        <v>0.81</v>
      </c>
      <c r="BK44" s="30">
        <v>0.77</v>
      </c>
      <c r="BL44" s="31">
        <v>0.68</v>
      </c>
      <c r="BP44" s="45">
        <v>0.89</v>
      </c>
      <c r="BQ44" s="46">
        <v>0.87</v>
      </c>
      <c r="BR44" s="46">
        <v>0.83</v>
      </c>
      <c r="BS44" s="46">
        <v>0.79</v>
      </c>
      <c r="BT44" s="46">
        <v>0.76</v>
      </c>
      <c r="BU44" s="46">
        <v>0.69</v>
      </c>
      <c r="BV44" s="46">
        <v>0.64</v>
      </c>
      <c r="BW44" s="46">
        <v>0.57</v>
      </c>
      <c r="BX44" s="46">
        <v>0.5</v>
      </c>
      <c r="BY44" s="47">
        <v>0.39</v>
      </c>
    </row>
    <row r="45" spans="35:77" ht="22.5" customHeight="1">
      <c r="AI45" s="23" t="s">
        <v>136</v>
      </c>
      <c r="AJ45" s="110"/>
      <c r="AK45" s="110"/>
      <c r="AL45" s="110"/>
      <c r="AM45" s="110"/>
      <c r="AN45" s="110"/>
      <c r="AO45" s="110"/>
      <c r="AP45" s="110"/>
      <c r="AQ45" s="110"/>
      <c r="AR45" s="110"/>
      <c r="AS45" s="110">
        <v>4300</v>
      </c>
      <c r="AT45" s="110"/>
      <c r="AU45" s="111">
        <v>4300</v>
      </c>
      <c r="BH45" s="127">
        <v>1</v>
      </c>
      <c r="BJ45" s="29">
        <v>0.81</v>
      </c>
      <c r="BK45" s="30">
        <v>0.77</v>
      </c>
      <c r="BL45" s="31">
        <v>0.68</v>
      </c>
      <c r="BP45" s="45">
        <v>0.92</v>
      </c>
      <c r="BQ45" s="46">
        <v>0.89</v>
      </c>
      <c r="BR45" s="46">
        <v>0.85</v>
      </c>
      <c r="BS45" s="46">
        <v>0.81</v>
      </c>
      <c r="BT45" s="46">
        <v>0.76</v>
      </c>
      <c r="BU45" s="46">
        <v>0.69</v>
      </c>
      <c r="BV45" s="46">
        <v>0.65</v>
      </c>
      <c r="BW45" s="46">
        <v>0.58</v>
      </c>
      <c r="BX45" s="46">
        <v>0.51</v>
      </c>
      <c r="BY45" s="47">
        <v>0.4</v>
      </c>
    </row>
    <row r="46" spans="35:77" ht="22.5" customHeight="1">
      <c r="AI46" s="23" t="s">
        <v>139</v>
      </c>
      <c r="AJ46" s="110"/>
      <c r="AK46" s="110"/>
      <c r="AL46" s="110"/>
      <c r="AM46" s="110"/>
      <c r="AN46" s="110"/>
      <c r="AO46" s="110"/>
      <c r="AP46" s="110"/>
      <c r="AQ46" s="110"/>
      <c r="AR46" s="110"/>
      <c r="AS46" s="110">
        <v>6300</v>
      </c>
      <c r="AT46" s="110"/>
      <c r="AU46" s="111">
        <v>6300</v>
      </c>
      <c r="BH46" s="127">
        <v>1</v>
      </c>
      <c r="BJ46" s="29">
        <v>0.81</v>
      </c>
      <c r="BK46" s="30">
        <v>0.77</v>
      </c>
      <c r="BL46" s="31">
        <v>0.68</v>
      </c>
      <c r="BP46" s="45">
        <v>0.92</v>
      </c>
      <c r="BQ46" s="46">
        <v>0.89</v>
      </c>
      <c r="BR46" s="46">
        <v>0.85</v>
      </c>
      <c r="BS46" s="46">
        <v>0.81</v>
      </c>
      <c r="BT46" s="46">
        <v>0.76</v>
      </c>
      <c r="BU46" s="46">
        <v>0.69</v>
      </c>
      <c r="BV46" s="46">
        <v>0.65</v>
      </c>
      <c r="BW46" s="46">
        <v>0.58</v>
      </c>
      <c r="BX46" s="46">
        <v>0.51</v>
      </c>
      <c r="BY46" s="47">
        <v>0.4</v>
      </c>
    </row>
    <row r="47" spans="35:77" ht="22.5" customHeight="1">
      <c r="AI47" s="23" t="s">
        <v>237</v>
      </c>
      <c r="AJ47" s="110"/>
      <c r="AK47" s="110"/>
      <c r="AL47" s="110"/>
      <c r="AM47" s="110"/>
      <c r="AN47" s="110"/>
      <c r="AO47" s="110"/>
      <c r="AP47" s="110"/>
      <c r="AQ47" s="110"/>
      <c r="AR47" s="110"/>
      <c r="AS47" s="110">
        <v>8400</v>
      </c>
      <c r="AT47" s="110"/>
      <c r="AU47" s="111">
        <v>8400</v>
      </c>
      <c r="BH47" s="127">
        <v>1</v>
      </c>
      <c r="BJ47" s="29">
        <v>0.63</v>
      </c>
      <c r="BK47" s="30">
        <v>0.6</v>
      </c>
      <c r="BL47" s="31">
        <v>0.56</v>
      </c>
      <c r="BP47" s="45">
        <v>0.88</v>
      </c>
      <c r="BQ47" s="46">
        <v>0.86</v>
      </c>
      <c r="BR47" s="46">
        <v>0.82</v>
      </c>
      <c r="BS47" s="46">
        <v>0.78</v>
      </c>
      <c r="BT47" s="46">
        <v>0.75</v>
      </c>
      <c r="BU47" s="46">
        <v>0.68</v>
      </c>
      <c r="BV47" s="46">
        <v>0.63</v>
      </c>
      <c r="BW47" s="46">
        <v>0.57</v>
      </c>
      <c r="BX47" s="46">
        <v>0.5</v>
      </c>
      <c r="BY47" s="47">
        <v>0.39</v>
      </c>
    </row>
    <row r="48" spans="35:77" ht="22.5" customHeight="1">
      <c r="AI48" s="23" t="s">
        <v>238</v>
      </c>
      <c r="AJ48" s="110"/>
      <c r="AK48" s="110"/>
      <c r="AL48" s="110"/>
      <c r="AM48" s="110"/>
      <c r="AN48" s="110"/>
      <c r="AO48" s="110"/>
      <c r="AP48" s="110"/>
      <c r="AQ48" s="110"/>
      <c r="AR48" s="110"/>
      <c r="AS48" s="110"/>
      <c r="AT48" s="110"/>
      <c r="AU48" s="111">
        <v>750</v>
      </c>
      <c r="BH48" s="127">
        <v>1</v>
      </c>
      <c r="BJ48" s="29">
        <v>0.81</v>
      </c>
      <c r="BK48" s="30">
        <v>0.77</v>
      </c>
      <c r="BL48" s="31">
        <v>0.68</v>
      </c>
      <c r="BP48" s="45">
        <v>0.96</v>
      </c>
      <c r="BQ48" s="46">
        <v>0.93</v>
      </c>
      <c r="BR48" s="46">
        <v>0.89</v>
      </c>
      <c r="BS48" s="46">
        <v>0.86</v>
      </c>
      <c r="BT48" s="46">
        <v>0.81</v>
      </c>
      <c r="BU48" s="46">
        <v>0.74</v>
      </c>
      <c r="BV48" s="46">
        <v>0.69</v>
      </c>
      <c r="BW48" s="46">
        <v>0.62</v>
      </c>
      <c r="BX48" s="46">
        <v>0.54</v>
      </c>
      <c r="BY48" s="47">
        <v>0.43</v>
      </c>
    </row>
    <row r="49" spans="35:77" ht="22.5" customHeight="1">
      <c r="AI49" s="23" t="s">
        <v>138</v>
      </c>
      <c r="AJ49" s="110"/>
      <c r="AK49" s="110"/>
      <c r="AL49" s="110"/>
      <c r="AM49" s="110"/>
      <c r="AN49" s="110"/>
      <c r="AO49" s="110"/>
      <c r="AP49" s="110"/>
      <c r="AQ49" s="110"/>
      <c r="AR49" s="110"/>
      <c r="AS49" s="110"/>
      <c r="AT49" s="110"/>
      <c r="AU49" s="111">
        <v>1500</v>
      </c>
      <c r="BH49" s="127">
        <v>1</v>
      </c>
      <c r="BJ49" s="29">
        <v>0.81</v>
      </c>
      <c r="BK49" s="30">
        <v>0.77</v>
      </c>
      <c r="BL49" s="31">
        <v>0.68</v>
      </c>
      <c r="BP49" s="45">
        <v>0.96</v>
      </c>
      <c r="BQ49" s="46">
        <v>0.93</v>
      </c>
      <c r="BR49" s="46">
        <v>0.89</v>
      </c>
      <c r="BS49" s="46">
        <v>0.86</v>
      </c>
      <c r="BT49" s="46">
        <v>0.81</v>
      </c>
      <c r="BU49" s="46">
        <v>0.74</v>
      </c>
      <c r="BV49" s="46">
        <v>0.69</v>
      </c>
      <c r="BW49" s="46">
        <v>0.62</v>
      </c>
      <c r="BX49" s="46">
        <v>0.54</v>
      </c>
      <c r="BY49" s="47">
        <v>0.43</v>
      </c>
    </row>
    <row r="50" spans="35:77" ht="22.5" customHeight="1">
      <c r="AI50" s="23" t="s">
        <v>239</v>
      </c>
      <c r="AJ50" s="110"/>
      <c r="AK50" s="110"/>
      <c r="AL50" s="110"/>
      <c r="AM50" s="110"/>
      <c r="AN50" s="110"/>
      <c r="AO50" s="110"/>
      <c r="AP50" s="110"/>
      <c r="AQ50" s="110"/>
      <c r="AR50" s="110"/>
      <c r="AS50" s="110"/>
      <c r="AT50" s="110"/>
      <c r="AU50" s="111">
        <v>3000</v>
      </c>
      <c r="BH50" s="127">
        <v>1</v>
      </c>
      <c r="BJ50" s="29">
        <v>0.81</v>
      </c>
      <c r="BK50" s="30">
        <v>0.77</v>
      </c>
      <c r="BL50" s="31">
        <v>0.68</v>
      </c>
      <c r="BP50" s="45">
        <v>0.96</v>
      </c>
      <c r="BQ50" s="46">
        <v>0.93</v>
      </c>
      <c r="BR50" s="46">
        <v>0.89</v>
      </c>
      <c r="BS50" s="46">
        <v>0.86</v>
      </c>
      <c r="BT50" s="46">
        <v>0.81</v>
      </c>
      <c r="BU50" s="46">
        <v>0.74</v>
      </c>
      <c r="BV50" s="46">
        <v>0.69</v>
      </c>
      <c r="BW50" s="46">
        <v>0.62</v>
      </c>
      <c r="BX50" s="46">
        <v>0.54</v>
      </c>
      <c r="BY50" s="47">
        <v>0.43</v>
      </c>
    </row>
    <row r="51" spans="35:77" ht="22.5" customHeight="1">
      <c r="AI51" s="23" t="s">
        <v>240</v>
      </c>
      <c r="AJ51" s="110"/>
      <c r="AK51" s="110"/>
      <c r="AL51" s="110"/>
      <c r="AM51" s="110"/>
      <c r="AN51" s="110"/>
      <c r="AO51" s="110"/>
      <c r="AP51" s="110"/>
      <c r="AQ51" s="110"/>
      <c r="AR51" s="110"/>
      <c r="AS51" s="110">
        <v>2250</v>
      </c>
      <c r="AT51" s="110"/>
      <c r="AU51" s="111">
        <v>2250</v>
      </c>
      <c r="BH51" s="127">
        <v>1</v>
      </c>
      <c r="BJ51" s="29">
        <v>0.81</v>
      </c>
      <c r="BK51" s="30">
        <v>0.77</v>
      </c>
      <c r="BL51" s="31">
        <v>0.68</v>
      </c>
      <c r="BP51" s="45">
        <v>0.96</v>
      </c>
      <c r="BQ51" s="46">
        <v>0.93</v>
      </c>
      <c r="BR51" s="46">
        <v>0.89</v>
      </c>
      <c r="BS51" s="46">
        <v>0.86</v>
      </c>
      <c r="BT51" s="46">
        <v>0.81</v>
      </c>
      <c r="BU51" s="46">
        <v>0.74</v>
      </c>
      <c r="BV51" s="46">
        <v>0.69</v>
      </c>
      <c r="BW51" s="46">
        <v>0.62</v>
      </c>
      <c r="BX51" s="46">
        <v>0.54</v>
      </c>
      <c r="BY51" s="47">
        <v>0.43</v>
      </c>
    </row>
    <row r="52" spans="35:77" ht="22.5" customHeight="1">
      <c r="AI52" s="23" t="s">
        <v>137</v>
      </c>
      <c r="AJ52" s="110"/>
      <c r="AK52" s="110"/>
      <c r="AL52" s="110"/>
      <c r="AM52" s="110"/>
      <c r="AN52" s="110"/>
      <c r="AO52" s="110"/>
      <c r="AP52" s="110"/>
      <c r="AQ52" s="110"/>
      <c r="AR52" s="110"/>
      <c r="AS52" s="110">
        <v>3100</v>
      </c>
      <c r="AT52" s="110"/>
      <c r="AU52" s="111">
        <v>3100</v>
      </c>
      <c r="BH52" s="127">
        <v>1</v>
      </c>
      <c r="BJ52" s="29">
        <v>0.81</v>
      </c>
      <c r="BK52" s="30">
        <v>0.77</v>
      </c>
      <c r="BL52" s="31">
        <v>0.68</v>
      </c>
      <c r="BP52" s="45">
        <v>0.96</v>
      </c>
      <c r="BQ52" s="46">
        <v>0.93</v>
      </c>
      <c r="BR52" s="46">
        <v>0.89</v>
      </c>
      <c r="BS52" s="46">
        <v>0.86</v>
      </c>
      <c r="BT52" s="46">
        <v>0.81</v>
      </c>
      <c r="BU52" s="46">
        <v>0.74</v>
      </c>
      <c r="BV52" s="46">
        <v>0.69</v>
      </c>
      <c r="BW52" s="46">
        <v>0.62</v>
      </c>
      <c r="BX52" s="46">
        <v>0.54</v>
      </c>
      <c r="BY52" s="47">
        <v>0.43</v>
      </c>
    </row>
    <row r="53" spans="35:77" ht="22.5" customHeight="1">
      <c r="AI53" s="23" t="s">
        <v>241</v>
      </c>
      <c r="AJ53" s="110"/>
      <c r="AK53" s="110"/>
      <c r="AL53" s="110"/>
      <c r="AM53" s="110"/>
      <c r="AN53" s="110"/>
      <c r="AO53" s="110"/>
      <c r="AP53" s="110"/>
      <c r="AQ53" s="110"/>
      <c r="AR53" s="110"/>
      <c r="AS53" s="110">
        <v>4750</v>
      </c>
      <c r="AT53" s="110"/>
      <c r="AU53" s="111">
        <v>4750</v>
      </c>
      <c r="BH53" s="127">
        <v>1</v>
      </c>
      <c r="BJ53" s="29">
        <v>0.81</v>
      </c>
      <c r="BK53" s="30">
        <v>0.77</v>
      </c>
      <c r="BL53" s="31">
        <v>0.68</v>
      </c>
      <c r="BP53" s="45">
        <v>0.96</v>
      </c>
      <c r="BQ53" s="46">
        <v>0.93</v>
      </c>
      <c r="BR53" s="46">
        <v>0.89</v>
      </c>
      <c r="BS53" s="46">
        <v>0.86</v>
      </c>
      <c r="BT53" s="46">
        <v>0.81</v>
      </c>
      <c r="BU53" s="46">
        <v>0.74</v>
      </c>
      <c r="BV53" s="46">
        <v>0.69</v>
      </c>
      <c r="BW53" s="46">
        <v>0.62</v>
      </c>
      <c r="BX53" s="46">
        <v>0.54</v>
      </c>
      <c r="BY53" s="47">
        <v>0.43</v>
      </c>
    </row>
    <row r="54" spans="35:77" ht="22.5" customHeight="1">
      <c r="AI54" s="23" t="s">
        <v>242</v>
      </c>
      <c r="AJ54" s="110"/>
      <c r="AK54" s="110"/>
      <c r="AL54" s="110"/>
      <c r="AM54" s="110"/>
      <c r="AN54" s="110"/>
      <c r="AO54" s="110"/>
      <c r="AP54" s="110"/>
      <c r="AQ54" s="110"/>
      <c r="AR54" s="110"/>
      <c r="AS54" s="110">
        <v>6600</v>
      </c>
      <c r="AT54" s="110"/>
      <c r="AU54" s="111">
        <v>6600</v>
      </c>
      <c r="BH54" s="127">
        <v>1</v>
      </c>
      <c r="BJ54" s="29">
        <v>0.81</v>
      </c>
      <c r="BK54" s="30">
        <v>0.77</v>
      </c>
      <c r="BL54" s="31">
        <v>0.68</v>
      </c>
      <c r="BP54" s="45">
        <v>0.96</v>
      </c>
      <c r="BQ54" s="46">
        <v>0.93</v>
      </c>
      <c r="BR54" s="46">
        <v>0.89</v>
      </c>
      <c r="BS54" s="46">
        <v>0.86</v>
      </c>
      <c r="BT54" s="46">
        <v>0.81</v>
      </c>
      <c r="BU54" s="46">
        <v>0.74</v>
      </c>
      <c r="BV54" s="46">
        <v>0.69</v>
      </c>
      <c r="BW54" s="46">
        <v>0.62</v>
      </c>
      <c r="BX54" s="46">
        <v>0.54</v>
      </c>
      <c r="BY54" s="47">
        <v>0.43</v>
      </c>
    </row>
    <row r="55" spans="35:77" ht="22.5" customHeight="1">
      <c r="AI55" s="23" t="s">
        <v>243</v>
      </c>
      <c r="AJ55" s="110"/>
      <c r="AK55" s="110"/>
      <c r="AL55" s="110"/>
      <c r="AM55" s="110"/>
      <c r="AN55" s="110"/>
      <c r="AO55" s="110"/>
      <c r="AP55" s="110"/>
      <c r="AQ55" s="110"/>
      <c r="AR55" s="110"/>
      <c r="AS55" s="110">
        <v>1500</v>
      </c>
      <c r="AT55" s="110"/>
      <c r="AU55" s="111">
        <v>1500</v>
      </c>
      <c r="BH55" s="127">
        <v>1</v>
      </c>
      <c r="BJ55" s="29">
        <v>0.81</v>
      </c>
      <c r="BK55" s="30">
        <v>0.77</v>
      </c>
      <c r="BL55" s="31">
        <v>0.68</v>
      </c>
      <c r="BP55" s="45">
        <v>0.94</v>
      </c>
      <c r="BQ55" s="46">
        <v>0.93</v>
      </c>
      <c r="BR55" s="46">
        <v>0.9</v>
      </c>
      <c r="BS55" s="46">
        <v>0.88</v>
      </c>
      <c r="BT55" s="46">
        <v>0.85</v>
      </c>
      <c r="BU55" s="46">
        <v>0.79</v>
      </c>
      <c r="BV55" s="46">
        <v>0.76</v>
      </c>
      <c r="BW55" s="46">
        <v>0.7</v>
      </c>
      <c r="BX55" s="46">
        <v>0.63</v>
      </c>
      <c r="BY55" s="47">
        <v>0.52</v>
      </c>
    </row>
    <row r="56" spans="35:77" ht="22.5" customHeight="1">
      <c r="AI56" s="23" t="s">
        <v>244</v>
      </c>
      <c r="AJ56" s="110"/>
      <c r="AK56" s="110"/>
      <c r="AL56" s="110"/>
      <c r="AM56" s="110"/>
      <c r="AN56" s="110"/>
      <c r="AO56" s="110"/>
      <c r="AP56" s="110"/>
      <c r="AQ56" s="110"/>
      <c r="AR56" s="110"/>
      <c r="AS56" s="110">
        <v>1950</v>
      </c>
      <c r="AT56" s="110"/>
      <c r="AU56" s="111">
        <v>1950</v>
      </c>
      <c r="BH56" s="127">
        <v>1</v>
      </c>
      <c r="BJ56" s="29">
        <v>0.81</v>
      </c>
      <c r="BK56" s="30">
        <v>0.77</v>
      </c>
      <c r="BL56" s="31">
        <v>0.68</v>
      </c>
      <c r="BP56" s="45">
        <v>0.94</v>
      </c>
      <c r="BQ56" s="46">
        <v>0.93</v>
      </c>
      <c r="BR56" s="46">
        <v>0.9</v>
      </c>
      <c r="BS56" s="46">
        <v>0.88</v>
      </c>
      <c r="BT56" s="46">
        <v>0.85</v>
      </c>
      <c r="BU56" s="46">
        <v>0.79</v>
      </c>
      <c r="BV56" s="46">
        <v>0.76</v>
      </c>
      <c r="BW56" s="46">
        <v>0.7</v>
      </c>
      <c r="BX56" s="46">
        <v>0.63</v>
      </c>
      <c r="BY56" s="47">
        <v>0.52</v>
      </c>
    </row>
    <row r="57" spans="35:77" ht="22.5" customHeight="1">
      <c r="AI57" s="23" t="s">
        <v>245</v>
      </c>
      <c r="AJ57" s="110"/>
      <c r="AK57" s="110"/>
      <c r="AL57" s="110"/>
      <c r="AM57" s="110"/>
      <c r="AN57" s="110"/>
      <c r="AO57" s="110"/>
      <c r="AP57" s="110"/>
      <c r="AQ57" s="110"/>
      <c r="AR57" s="110"/>
      <c r="AS57" s="110">
        <v>3200</v>
      </c>
      <c r="AT57" s="110"/>
      <c r="AU57" s="111">
        <v>3200</v>
      </c>
      <c r="BH57" s="127">
        <v>1</v>
      </c>
      <c r="BJ57" s="29">
        <v>0.81</v>
      </c>
      <c r="BK57" s="30">
        <v>0.77</v>
      </c>
      <c r="BL57" s="31">
        <v>0.68</v>
      </c>
      <c r="BP57" s="45">
        <v>0.94</v>
      </c>
      <c r="BQ57" s="46">
        <v>0.93</v>
      </c>
      <c r="BR57" s="46">
        <v>0.9</v>
      </c>
      <c r="BS57" s="46">
        <v>0.88</v>
      </c>
      <c r="BT57" s="46">
        <v>0.85</v>
      </c>
      <c r="BU57" s="46">
        <v>0.79</v>
      </c>
      <c r="BV57" s="46">
        <v>0.76</v>
      </c>
      <c r="BW57" s="46">
        <v>0.7</v>
      </c>
      <c r="BX57" s="46">
        <v>0.63</v>
      </c>
      <c r="BY57" s="47">
        <v>0.52</v>
      </c>
    </row>
    <row r="58" spans="35:77" ht="22.5" customHeight="1">
      <c r="AI58" s="23" t="s">
        <v>246</v>
      </c>
      <c r="AJ58" s="110"/>
      <c r="AK58" s="110"/>
      <c r="AL58" s="110"/>
      <c r="AM58" s="110"/>
      <c r="AN58" s="110"/>
      <c r="AO58" s="110"/>
      <c r="AP58" s="110"/>
      <c r="AQ58" s="110"/>
      <c r="AR58" s="110"/>
      <c r="AS58" s="110">
        <v>4200</v>
      </c>
      <c r="AT58" s="110"/>
      <c r="AU58" s="111">
        <v>4200</v>
      </c>
      <c r="BH58" s="127">
        <v>1</v>
      </c>
      <c r="BJ58" s="29">
        <v>0.81</v>
      </c>
      <c r="BK58" s="30">
        <v>0.77</v>
      </c>
      <c r="BL58" s="31">
        <v>0.68</v>
      </c>
      <c r="BP58" s="45">
        <v>0.94</v>
      </c>
      <c r="BQ58" s="46">
        <v>0.93</v>
      </c>
      <c r="BR58" s="46">
        <v>0.9</v>
      </c>
      <c r="BS58" s="46">
        <v>0.88</v>
      </c>
      <c r="BT58" s="46">
        <v>0.85</v>
      </c>
      <c r="BU58" s="46">
        <v>0.79</v>
      </c>
      <c r="BV58" s="46">
        <v>0.76</v>
      </c>
      <c r="BW58" s="46">
        <v>0.7</v>
      </c>
      <c r="BX58" s="46">
        <v>0.63</v>
      </c>
      <c r="BY58" s="47">
        <v>0.52</v>
      </c>
    </row>
    <row r="59" spans="35:77" ht="22.5" customHeight="1">
      <c r="AI59" s="23" t="s">
        <v>141</v>
      </c>
      <c r="AJ59" s="110"/>
      <c r="AK59" s="110"/>
      <c r="AL59" s="110"/>
      <c r="AM59" s="110"/>
      <c r="AN59" s="110"/>
      <c r="AO59" s="110"/>
      <c r="AP59" s="110"/>
      <c r="AQ59" s="110"/>
      <c r="AR59" s="110"/>
      <c r="AS59" s="110">
        <v>2000</v>
      </c>
      <c r="AT59" s="110"/>
      <c r="AU59" s="111">
        <v>2000</v>
      </c>
      <c r="BH59" s="127">
        <v>1</v>
      </c>
      <c r="BJ59" s="29">
        <v>0.81</v>
      </c>
      <c r="BK59" s="30">
        <v>0.77</v>
      </c>
      <c r="BL59" s="31">
        <v>0.68</v>
      </c>
      <c r="BP59" s="45">
        <v>0.92</v>
      </c>
      <c r="BQ59" s="46">
        <v>0.9</v>
      </c>
      <c r="BR59" s="46">
        <v>0.86</v>
      </c>
      <c r="BS59" s="46">
        <v>0.84</v>
      </c>
      <c r="BT59" s="46">
        <v>0.8</v>
      </c>
      <c r="BU59" s="46">
        <v>0.74</v>
      </c>
      <c r="BV59" s="46">
        <v>0.7</v>
      </c>
      <c r="BW59" s="46">
        <v>0.63</v>
      </c>
      <c r="BX59" s="46">
        <v>0.57</v>
      </c>
      <c r="BY59" s="47">
        <v>0.46</v>
      </c>
    </row>
    <row r="60" spans="35:77" ht="22.5" customHeight="1">
      <c r="AI60" s="23" t="s">
        <v>247</v>
      </c>
      <c r="AJ60" s="110"/>
      <c r="AK60" s="110"/>
      <c r="AL60" s="110"/>
      <c r="AM60" s="110"/>
      <c r="AN60" s="110"/>
      <c r="AO60" s="110"/>
      <c r="AP60" s="110"/>
      <c r="AQ60" s="110"/>
      <c r="AR60" s="110"/>
      <c r="AS60" s="110">
        <v>2500</v>
      </c>
      <c r="AT60" s="110"/>
      <c r="AU60" s="111">
        <v>2500</v>
      </c>
      <c r="BH60" s="127">
        <v>1</v>
      </c>
      <c r="BJ60" s="29">
        <v>0.81</v>
      </c>
      <c r="BK60" s="30">
        <v>0.77</v>
      </c>
      <c r="BL60" s="31">
        <v>0.68</v>
      </c>
      <c r="BP60" s="45">
        <v>0.92</v>
      </c>
      <c r="BQ60" s="46">
        <v>0.9</v>
      </c>
      <c r="BR60" s="46">
        <v>0.86</v>
      </c>
      <c r="BS60" s="46">
        <v>0.84</v>
      </c>
      <c r="BT60" s="46">
        <v>0.8</v>
      </c>
      <c r="BU60" s="46">
        <v>0.74</v>
      </c>
      <c r="BV60" s="46">
        <v>0.7</v>
      </c>
      <c r="BW60" s="46">
        <v>0.63</v>
      </c>
      <c r="BX60" s="46">
        <v>0.57</v>
      </c>
      <c r="BY60" s="47">
        <v>0.46</v>
      </c>
    </row>
    <row r="61" spans="35:77" ht="22.5" customHeight="1">
      <c r="AI61" s="23" t="s">
        <v>142</v>
      </c>
      <c r="AJ61" s="110"/>
      <c r="AK61" s="110"/>
      <c r="AL61" s="110"/>
      <c r="AM61" s="110"/>
      <c r="AN61" s="110"/>
      <c r="AO61" s="110"/>
      <c r="AP61" s="110"/>
      <c r="AQ61" s="110"/>
      <c r="AR61" s="110"/>
      <c r="AS61" s="110">
        <v>4100</v>
      </c>
      <c r="AT61" s="110"/>
      <c r="AU61" s="111">
        <v>4100</v>
      </c>
      <c r="BH61" s="127">
        <v>1</v>
      </c>
      <c r="BJ61" s="29">
        <v>0.81</v>
      </c>
      <c r="BK61" s="30">
        <v>0.77</v>
      </c>
      <c r="BL61" s="31">
        <v>0.68</v>
      </c>
      <c r="BP61" s="45">
        <v>0.92</v>
      </c>
      <c r="BQ61" s="46">
        <v>0.9</v>
      </c>
      <c r="BR61" s="46">
        <v>0.86</v>
      </c>
      <c r="BS61" s="46">
        <v>0.84</v>
      </c>
      <c r="BT61" s="46">
        <v>0.8</v>
      </c>
      <c r="BU61" s="46">
        <v>0.74</v>
      </c>
      <c r="BV61" s="46">
        <v>0.7</v>
      </c>
      <c r="BW61" s="46">
        <v>0.63</v>
      </c>
      <c r="BX61" s="46">
        <v>0.57</v>
      </c>
      <c r="BY61" s="47">
        <v>0.46</v>
      </c>
    </row>
    <row r="62" spans="35:77" ht="22.5" customHeight="1">
      <c r="AI62" s="23" t="s">
        <v>248</v>
      </c>
      <c r="AJ62" s="110"/>
      <c r="AK62" s="110"/>
      <c r="AL62" s="110"/>
      <c r="AM62" s="110"/>
      <c r="AN62" s="110"/>
      <c r="AO62" s="110"/>
      <c r="AP62" s="110"/>
      <c r="AQ62" s="110"/>
      <c r="AR62" s="110"/>
      <c r="AS62" s="110">
        <v>5400</v>
      </c>
      <c r="AT62" s="110"/>
      <c r="AU62" s="111">
        <v>5400</v>
      </c>
      <c r="BH62" s="127">
        <v>1</v>
      </c>
      <c r="BJ62" s="29">
        <v>0.81</v>
      </c>
      <c r="BK62" s="30">
        <v>0.77</v>
      </c>
      <c r="BL62" s="31">
        <v>0.68</v>
      </c>
      <c r="BP62" s="45">
        <v>0.92</v>
      </c>
      <c r="BQ62" s="46">
        <v>0.9</v>
      </c>
      <c r="BR62" s="46">
        <v>0.86</v>
      </c>
      <c r="BS62" s="46">
        <v>0.84</v>
      </c>
      <c r="BT62" s="46">
        <v>0.8</v>
      </c>
      <c r="BU62" s="46">
        <v>0.74</v>
      </c>
      <c r="BV62" s="46">
        <v>0.7</v>
      </c>
      <c r="BW62" s="46">
        <v>0.63</v>
      </c>
      <c r="BX62" s="46">
        <v>0.57</v>
      </c>
      <c r="BY62" s="47">
        <v>0.46</v>
      </c>
    </row>
    <row r="63" spans="35:77" ht="22.5" customHeight="1">
      <c r="AI63" s="23" t="s">
        <v>249</v>
      </c>
      <c r="AJ63" s="110"/>
      <c r="AK63" s="110"/>
      <c r="AL63" s="110"/>
      <c r="AM63" s="110"/>
      <c r="AN63" s="110"/>
      <c r="AO63" s="110"/>
      <c r="AP63" s="110"/>
      <c r="AQ63" s="110"/>
      <c r="AR63" s="110"/>
      <c r="AS63" s="110">
        <v>1300</v>
      </c>
      <c r="AT63" s="110"/>
      <c r="AU63" s="111">
        <v>1300</v>
      </c>
      <c r="BH63" s="127">
        <v>1</v>
      </c>
      <c r="BJ63" s="29">
        <v>0.63</v>
      </c>
      <c r="BK63" s="30">
        <v>0.6</v>
      </c>
      <c r="BL63" s="31">
        <v>0.56</v>
      </c>
      <c r="BP63" s="45">
        <v>0.9</v>
      </c>
      <c r="BQ63" s="46">
        <v>0.87</v>
      </c>
      <c r="BR63" s="46">
        <v>0.84</v>
      </c>
      <c r="BS63" s="46">
        <v>0.81</v>
      </c>
      <c r="BT63" s="46">
        <v>0.76</v>
      </c>
      <c r="BU63" s="46">
        <v>0.7</v>
      </c>
      <c r="BV63" s="46">
        <v>0.66</v>
      </c>
      <c r="BW63" s="46">
        <v>0.59</v>
      </c>
      <c r="BX63" s="46">
        <v>0.53</v>
      </c>
      <c r="BY63" s="47">
        <v>0.43</v>
      </c>
    </row>
    <row r="64" spans="35:77" ht="22.5" customHeight="1">
      <c r="AI64" s="23" t="s">
        <v>250</v>
      </c>
      <c r="AJ64" s="110"/>
      <c r="AK64" s="110"/>
      <c r="AL64" s="110"/>
      <c r="AM64" s="110"/>
      <c r="AN64" s="110"/>
      <c r="AO64" s="110"/>
      <c r="AP64" s="110"/>
      <c r="AQ64" s="110"/>
      <c r="AR64" s="110"/>
      <c r="AS64" s="110">
        <v>1850</v>
      </c>
      <c r="AT64" s="110"/>
      <c r="AU64" s="111">
        <v>1850</v>
      </c>
      <c r="BH64" s="127">
        <v>1</v>
      </c>
      <c r="BJ64" s="29">
        <v>0.63</v>
      </c>
      <c r="BK64" s="30">
        <v>0.6</v>
      </c>
      <c r="BL64" s="31">
        <v>0.56</v>
      </c>
      <c r="BP64" s="45">
        <v>0.9</v>
      </c>
      <c r="BQ64" s="46">
        <v>0.87</v>
      </c>
      <c r="BR64" s="46">
        <v>0.84</v>
      </c>
      <c r="BS64" s="46">
        <v>0.81</v>
      </c>
      <c r="BT64" s="46">
        <v>0.76</v>
      </c>
      <c r="BU64" s="46">
        <v>0.7</v>
      </c>
      <c r="BV64" s="46">
        <v>0.66</v>
      </c>
      <c r="BW64" s="46">
        <v>0.59</v>
      </c>
      <c r="BX64" s="46">
        <v>0.53</v>
      </c>
      <c r="BY64" s="47">
        <v>0.43</v>
      </c>
    </row>
    <row r="65" spans="35:77" ht="22.5" customHeight="1">
      <c r="AI65" s="23" t="s">
        <v>251</v>
      </c>
      <c r="AJ65" s="110"/>
      <c r="AK65" s="110"/>
      <c r="AL65" s="110"/>
      <c r="AM65" s="110"/>
      <c r="AN65" s="110"/>
      <c r="AO65" s="110"/>
      <c r="AP65" s="110"/>
      <c r="AQ65" s="110"/>
      <c r="AR65" s="110"/>
      <c r="AS65" s="110">
        <v>2850</v>
      </c>
      <c r="AT65" s="110"/>
      <c r="AU65" s="111">
        <v>2850</v>
      </c>
      <c r="BH65" s="127">
        <v>1</v>
      </c>
      <c r="BJ65" s="29">
        <v>0.63</v>
      </c>
      <c r="BK65" s="30">
        <v>0.6</v>
      </c>
      <c r="BL65" s="31">
        <v>0.56</v>
      </c>
      <c r="BP65" s="45">
        <v>0.9</v>
      </c>
      <c r="BQ65" s="46">
        <v>0.87</v>
      </c>
      <c r="BR65" s="46">
        <v>0.84</v>
      </c>
      <c r="BS65" s="46">
        <v>0.81</v>
      </c>
      <c r="BT65" s="46">
        <v>0.76</v>
      </c>
      <c r="BU65" s="46">
        <v>0.7</v>
      </c>
      <c r="BV65" s="46">
        <v>0.66</v>
      </c>
      <c r="BW65" s="46">
        <v>0.59</v>
      </c>
      <c r="BX65" s="46">
        <v>0.53</v>
      </c>
      <c r="BY65" s="47">
        <v>0.43</v>
      </c>
    </row>
    <row r="66" spans="35:77" ht="22.5" customHeight="1">
      <c r="AI66" s="23" t="s">
        <v>252</v>
      </c>
      <c r="AJ66" s="110"/>
      <c r="AK66" s="110"/>
      <c r="AL66" s="110"/>
      <c r="AM66" s="110"/>
      <c r="AN66" s="110"/>
      <c r="AO66" s="110"/>
      <c r="AP66" s="110"/>
      <c r="AQ66" s="110"/>
      <c r="AR66" s="110"/>
      <c r="AS66" s="110">
        <v>4000</v>
      </c>
      <c r="AT66" s="110"/>
      <c r="AU66" s="111">
        <v>4000</v>
      </c>
      <c r="BH66" s="127">
        <v>1</v>
      </c>
      <c r="BJ66" s="29">
        <v>0.63</v>
      </c>
      <c r="BK66" s="30">
        <v>0.6</v>
      </c>
      <c r="BL66" s="31">
        <v>0.56</v>
      </c>
      <c r="BP66" s="45">
        <v>0.9</v>
      </c>
      <c r="BQ66" s="46">
        <v>0.87</v>
      </c>
      <c r="BR66" s="46">
        <v>0.84</v>
      </c>
      <c r="BS66" s="46">
        <v>0.81</v>
      </c>
      <c r="BT66" s="46">
        <v>0.76</v>
      </c>
      <c r="BU66" s="46">
        <v>0.7</v>
      </c>
      <c r="BV66" s="46">
        <v>0.66</v>
      </c>
      <c r="BW66" s="46">
        <v>0.59</v>
      </c>
      <c r="BX66" s="46">
        <v>0.53</v>
      </c>
      <c r="BY66" s="47">
        <v>0.43</v>
      </c>
    </row>
    <row r="67" spans="35:77" ht="22.5" customHeight="1">
      <c r="AI67" s="23" t="s">
        <v>253</v>
      </c>
      <c r="AJ67" s="110"/>
      <c r="AK67" s="110"/>
      <c r="AL67" s="110"/>
      <c r="AM67" s="110"/>
      <c r="AN67" s="110"/>
      <c r="AO67" s="110"/>
      <c r="AP67" s="110"/>
      <c r="AQ67" s="110"/>
      <c r="AR67" s="110"/>
      <c r="AS67" s="110">
        <v>2100</v>
      </c>
      <c r="AT67" s="110"/>
      <c r="AU67" s="111">
        <v>2100</v>
      </c>
      <c r="BH67" s="127">
        <v>1</v>
      </c>
      <c r="BJ67" s="29">
        <v>0.81</v>
      </c>
      <c r="BK67" s="30">
        <v>0.77</v>
      </c>
      <c r="BL67" s="31">
        <v>0.68</v>
      </c>
      <c r="BP67" s="45">
        <v>0.9</v>
      </c>
      <c r="BQ67" s="46">
        <v>0.87</v>
      </c>
      <c r="BR67" s="46">
        <v>0.83</v>
      </c>
      <c r="BS67" s="46">
        <v>0.8</v>
      </c>
      <c r="BT67" s="46">
        <v>0.76</v>
      </c>
      <c r="BU67" s="46">
        <v>0.7</v>
      </c>
      <c r="BV67" s="46">
        <v>0.65</v>
      </c>
      <c r="BW67" s="46">
        <v>0.58</v>
      </c>
      <c r="BX67" s="46">
        <v>0.51</v>
      </c>
      <c r="BY67" s="47">
        <v>0.4</v>
      </c>
    </row>
    <row r="68" spans="35:77" ht="22.5" customHeight="1">
      <c r="AI68" s="23" t="s">
        <v>143</v>
      </c>
      <c r="AJ68" s="110"/>
      <c r="AK68" s="110"/>
      <c r="AL68" s="110"/>
      <c r="AM68" s="110"/>
      <c r="AN68" s="110"/>
      <c r="AO68" s="110"/>
      <c r="AP68" s="110"/>
      <c r="AQ68" s="110"/>
      <c r="AR68" s="110"/>
      <c r="AS68" s="110">
        <v>2800</v>
      </c>
      <c r="AT68" s="110"/>
      <c r="AU68" s="111">
        <v>2800</v>
      </c>
      <c r="BH68" s="127">
        <v>1</v>
      </c>
      <c r="BJ68" s="29">
        <v>0.81</v>
      </c>
      <c r="BK68" s="30">
        <v>0.77</v>
      </c>
      <c r="BL68" s="31">
        <v>0.68</v>
      </c>
      <c r="BP68" s="45">
        <v>0.9</v>
      </c>
      <c r="BQ68" s="46">
        <v>0.87</v>
      </c>
      <c r="BR68" s="46">
        <v>0.83</v>
      </c>
      <c r="BS68" s="46">
        <v>0.8</v>
      </c>
      <c r="BT68" s="46">
        <v>0.76</v>
      </c>
      <c r="BU68" s="46">
        <v>0.7</v>
      </c>
      <c r="BV68" s="46">
        <v>0.65</v>
      </c>
      <c r="BW68" s="46">
        <v>0.58</v>
      </c>
      <c r="BX68" s="46">
        <v>0.51</v>
      </c>
      <c r="BY68" s="47">
        <v>0.4</v>
      </c>
    </row>
    <row r="69" spans="35:77" ht="22.5" customHeight="1">
      <c r="AI69" s="23" t="s">
        <v>254</v>
      </c>
      <c r="AJ69" s="110"/>
      <c r="AK69" s="110"/>
      <c r="AL69" s="110"/>
      <c r="AM69" s="110"/>
      <c r="AN69" s="110"/>
      <c r="AO69" s="110"/>
      <c r="AP69" s="110"/>
      <c r="AQ69" s="110"/>
      <c r="AR69" s="110"/>
      <c r="AS69" s="110">
        <v>4500</v>
      </c>
      <c r="AT69" s="110"/>
      <c r="AU69" s="111">
        <v>4500</v>
      </c>
      <c r="BH69" s="127">
        <v>1</v>
      </c>
      <c r="BJ69" s="29">
        <v>0.81</v>
      </c>
      <c r="BK69" s="30">
        <v>0.77</v>
      </c>
      <c r="BL69" s="31">
        <v>0.68</v>
      </c>
      <c r="BP69" s="45">
        <v>0.9</v>
      </c>
      <c r="BQ69" s="46">
        <v>0.87</v>
      </c>
      <c r="BR69" s="46">
        <v>0.83</v>
      </c>
      <c r="BS69" s="46">
        <v>0.8</v>
      </c>
      <c r="BT69" s="46">
        <v>0.76</v>
      </c>
      <c r="BU69" s="46">
        <v>0.7</v>
      </c>
      <c r="BV69" s="46">
        <v>0.65</v>
      </c>
      <c r="BW69" s="46">
        <v>0.58</v>
      </c>
      <c r="BX69" s="46">
        <v>0.51</v>
      </c>
      <c r="BY69" s="47">
        <v>0.4</v>
      </c>
    </row>
    <row r="70" spans="35:77" ht="23.25" customHeight="1">
      <c r="AI70" s="23" t="s">
        <v>255</v>
      </c>
      <c r="AJ70" s="110"/>
      <c r="AK70" s="110"/>
      <c r="AL70" s="110"/>
      <c r="AM70" s="110"/>
      <c r="AN70" s="110"/>
      <c r="AO70" s="110"/>
      <c r="AP70" s="110"/>
      <c r="AQ70" s="110"/>
      <c r="AR70" s="110"/>
      <c r="AS70" s="110">
        <v>6000</v>
      </c>
      <c r="AT70" s="110"/>
      <c r="AU70" s="111">
        <v>6000</v>
      </c>
      <c r="BH70" s="127">
        <v>1</v>
      </c>
      <c r="BJ70" s="29">
        <v>0.81</v>
      </c>
      <c r="BK70" s="30">
        <v>0.77</v>
      </c>
      <c r="BL70" s="31">
        <v>0.68</v>
      </c>
      <c r="BP70" s="45">
        <v>0.9</v>
      </c>
      <c r="BQ70" s="46">
        <v>0.87</v>
      </c>
      <c r="BR70" s="46">
        <v>0.83</v>
      </c>
      <c r="BS70" s="46">
        <v>0.8</v>
      </c>
      <c r="BT70" s="46">
        <v>0.76</v>
      </c>
      <c r="BU70" s="46">
        <v>0.7</v>
      </c>
      <c r="BV70" s="46">
        <v>0.65</v>
      </c>
      <c r="BW70" s="46">
        <v>0.58</v>
      </c>
      <c r="BX70" s="46">
        <v>0.51</v>
      </c>
      <c r="BY70" s="47">
        <v>0.4</v>
      </c>
    </row>
    <row r="71" spans="35:77" ht="23.25" customHeight="1">
      <c r="AI71" s="23" t="s">
        <v>256</v>
      </c>
      <c r="AJ71" s="110"/>
      <c r="AK71" s="110"/>
      <c r="AL71" s="110"/>
      <c r="AM71" s="110"/>
      <c r="AN71" s="110"/>
      <c r="AO71" s="110"/>
      <c r="AP71" s="110"/>
      <c r="AQ71" s="110"/>
      <c r="AR71" s="110"/>
      <c r="AS71" s="110">
        <v>4800</v>
      </c>
      <c r="AT71" s="110"/>
      <c r="AU71" s="111"/>
      <c r="BH71" s="127">
        <v>1</v>
      </c>
      <c r="BJ71" s="29">
        <v>0.81</v>
      </c>
      <c r="BK71" s="30">
        <v>0.77</v>
      </c>
      <c r="BL71" s="31">
        <v>0.68</v>
      </c>
      <c r="BP71" s="45">
        <v>0.91</v>
      </c>
      <c r="BQ71" s="46">
        <v>0.88</v>
      </c>
      <c r="BR71" s="46">
        <v>0.84</v>
      </c>
      <c r="BS71" s="46">
        <v>0.8</v>
      </c>
      <c r="BT71" s="46">
        <v>0.76</v>
      </c>
      <c r="BU71" s="46">
        <v>0.69</v>
      </c>
      <c r="BV71" s="46">
        <v>0.65</v>
      </c>
      <c r="BW71" s="46">
        <v>0.58</v>
      </c>
      <c r="BX71" s="46">
        <v>0.52</v>
      </c>
      <c r="BY71" s="47">
        <v>0.41</v>
      </c>
    </row>
    <row r="72" spans="35:77" ht="23.25" customHeight="1">
      <c r="AI72" s="23" t="s">
        <v>257</v>
      </c>
      <c r="AJ72" s="110"/>
      <c r="AK72" s="110"/>
      <c r="AL72" s="110"/>
      <c r="AM72" s="110"/>
      <c r="AN72" s="110"/>
      <c r="AO72" s="110"/>
      <c r="AP72" s="110"/>
      <c r="AQ72" s="110"/>
      <c r="AR72" s="110"/>
      <c r="AS72" s="110">
        <v>6650</v>
      </c>
      <c r="AT72" s="110"/>
      <c r="AU72" s="111"/>
      <c r="BH72" s="127">
        <v>1</v>
      </c>
      <c r="BJ72" s="29">
        <v>0.81</v>
      </c>
      <c r="BK72" s="30">
        <v>0.77</v>
      </c>
      <c r="BL72" s="31">
        <v>0.68</v>
      </c>
      <c r="BP72" s="45">
        <v>0.91</v>
      </c>
      <c r="BQ72" s="46">
        <v>0.88</v>
      </c>
      <c r="BR72" s="46">
        <v>0.84</v>
      </c>
      <c r="BS72" s="46">
        <v>0.8</v>
      </c>
      <c r="BT72" s="46">
        <v>0.76</v>
      </c>
      <c r="BU72" s="46">
        <v>0.69</v>
      </c>
      <c r="BV72" s="46">
        <v>0.65</v>
      </c>
      <c r="BW72" s="46">
        <v>0.58</v>
      </c>
      <c r="BX72" s="46">
        <v>0.52</v>
      </c>
      <c r="BY72" s="47">
        <v>0.41</v>
      </c>
    </row>
    <row r="73" spans="35:77" ht="23.25" customHeight="1">
      <c r="AI73" s="23" t="s">
        <v>258</v>
      </c>
      <c r="AJ73" s="110"/>
      <c r="AK73" s="110"/>
      <c r="AL73" s="110"/>
      <c r="AM73" s="110"/>
      <c r="AN73" s="110"/>
      <c r="AO73" s="110"/>
      <c r="AP73" s="110"/>
      <c r="AQ73" s="110"/>
      <c r="AR73" s="110"/>
      <c r="AS73" s="110">
        <v>4500</v>
      </c>
      <c r="AT73" s="110"/>
      <c r="AU73" s="111">
        <v>4500</v>
      </c>
      <c r="BH73" s="127">
        <v>1</v>
      </c>
      <c r="BJ73" s="29">
        <v>0.63</v>
      </c>
      <c r="BK73" s="30">
        <v>0.6</v>
      </c>
      <c r="BL73" s="31">
        <v>0.56</v>
      </c>
      <c r="BP73" s="45">
        <v>0.89</v>
      </c>
      <c r="BQ73" s="46">
        <v>0.86</v>
      </c>
      <c r="BR73" s="46">
        <v>0.82</v>
      </c>
      <c r="BS73" s="46">
        <v>0.79</v>
      </c>
      <c r="BT73" s="46">
        <v>0.75</v>
      </c>
      <c r="BU73" s="46">
        <v>0.68</v>
      </c>
      <c r="BV73" s="46">
        <v>0.63</v>
      </c>
      <c r="BW73" s="46">
        <v>0.57</v>
      </c>
      <c r="BX73" s="46">
        <v>0.5</v>
      </c>
      <c r="BY73" s="47">
        <v>0.39</v>
      </c>
    </row>
    <row r="74" spans="35:77" ht="23.25" customHeight="1">
      <c r="AI74" s="23" t="s">
        <v>259</v>
      </c>
      <c r="AJ74" s="110"/>
      <c r="AK74" s="110"/>
      <c r="AL74" s="110"/>
      <c r="AM74" s="110"/>
      <c r="AN74" s="110"/>
      <c r="AO74" s="110"/>
      <c r="AP74" s="110"/>
      <c r="AQ74" s="110"/>
      <c r="AR74" s="110"/>
      <c r="AS74" s="110"/>
      <c r="AT74" s="110"/>
      <c r="AU74" s="111">
        <v>2100</v>
      </c>
      <c r="BH74" s="127">
        <v>1</v>
      </c>
      <c r="BJ74" s="29">
        <v>0.81</v>
      </c>
      <c r="BK74" s="30">
        <v>0.77</v>
      </c>
      <c r="BL74" s="31">
        <v>0.68</v>
      </c>
      <c r="BP74" s="45">
        <v>0.89</v>
      </c>
      <c r="BQ74" s="46">
        <v>0.86</v>
      </c>
      <c r="BR74" s="46">
        <v>0.82</v>
      </c>
      <c r="BS74" s="46">
        <v>0.78</v>
      </c>
      <c r="BT74" s="46">
        <v>0.75</v>
      </c>
      <c r="BU74" s="46">
        <v>0.67</v>
      </c>
      <c r="BV74" s="46">
        <v>0.62</v>
      </c>
      <c r="BW74" s="46">
        <v>0.56</v>
      </c>
      <c r="BX74" s="46">
        <v>0.49</v>
      </c>
      <c r="BY74" s="47">
        <v>0.38</v>
      </c>
    </row>
    <row r="75" spans="35:77" ht="23.25" customHeight="1">
      <c r="AI75" s="23" t="s">
        <v>260</v>
      </c>
      <c r="AJ75" s="110"/>
      <c r="AK75" s="110"/>
      <c r="AL75" s="110"/>
      <c r="AM75" s="110"/>
      <c r="AN75" s="110"/>
      <c r="AO75" s="110"/>
      <c r="AP75" s="110"/>
      <c r="AQ75" s="110"/>
      <c r="AR75" s="110"/>
      <c r="AS75" s="110"/>
      <c r="AT75" s="110"/>
      <c r="AU75" s="111">
        <v>2700</v>
      </c>
      <c r="BH75" s="127">
        <v>1</v>
      </c>
      <c r="BJ75" s="29">
        <v>0.81</v>
      </c>
      <c r="BK75" s="30">
        <v>0.77</v>
      </c>
      <c r="BL75" s="31">
        <v>0.68</v>
      </c>
      <c r="BP75" s="45">
        <v>0.89</v>
      </c>
      <c r="BQ75" s="46">
        <v>0.86</v>
      </c>
      <c r="BR75" s="46">
        <v>0.82</v>
      </c>
      <c r="BS75" s="46">
        <v>0.78</v>
      </c>
      <c r="BT75" s="46">
        <v>0.75</v>
      </c>
      <c r="BU75" s="46">
        <v>0.67</v>
      </c>
      <c r="BV75" s="46">
        <v>0.62</v>
      </c>
      <c r="BW75" s="46">
        <v>0.56</v>
      </c>
      <c r="BX75" s="46">
        <v>0.49</v>
      </c>
      <c r="BY75" s="47">
        <v>0.38</v>
      </c>
    </row>
    <row r="76" spans="35:77" ht="23.25" customHeight="1">
      <c r="AI76" s="23" t="s">
        <v>261</v>
      </c>
      <c r="AJ76" s="110"/>
      <c r="AK76" s="110"/>
      <c r="AL76" s="110"/>
      <c r="AM76" s="110"/>
      <c r="AN76" s="110"/>
      <c r="AO76" s="110"/>
      <c r="AP76" s="110"/>
      <c r="AQ76" s="110"/>
      <c r="AR76" s="110"/>
      <c r="AS76" s="110"/>
      <c r="AT76" s="110"/>
      <c r="AU76" s="111">
        <v>4400</v>
      </c>
      <c r="BH76" s="127">
        <v>1</v>
      </c>
      <c r="BJ76" s="29">
        <v>0.81</v>
      </c>
      <c r="BK76" s="30">
        <v>0.77</v>
      </c>
      <c r="BL76" s="31">
        <v>0.68</v>
      </c>
      <c r="BP76" s="45">
        <v>0.89</v>
      </c>
      <c r="BQ76" s="46">
        <v>0.86</v>
      </c>
      <c r="BR76" s="46">
        <v>0.82</v>
      </c>
      <c r="BS76" s="46">
        <v>0.78</v>
      </c>
      <c r="BT76" s="46">
        <v>0.75</v>
      </c>
      <c r="BU76" s="46">
        <v>0.67</v>
      </c>
      <c r="BV76" s="46">
        <v>0.62</v>
      </c>
      <c r="BW76" s="46">
        <v>0.56</v>
      </c>
      <c r="BX76" s="46">
        <v>0.49</v>
      </c>
      <c r="BY76" s="47">
        <v>0.38</v>
      </c>
    </row>
    <row r="77" spans="35:77" ht="23.25" customHeight="1">
      <c r="AI77" s="23" t="s">
        <v>262</v>
      </c>
      <c r="AJ77" s="110"/>
      <c r="AK77" s="110"/>
      <c r="AL77" s="110"/>
      <c r="AM77" s="110"/>
      <c r="AN77" s="110"/>
      <c r="AO77" s="110"/>
      <c r="AP77" s="110"/>
      <c r="AQ77" s="110"/>
      <c r="AR77" s="110"/>
      <c r="AS77" s="110"/>
      <c r="AT77" s="110"/>
      <c r="AU77" s="111">
        <v>5850</v>
      </c>
      <c r="BH77" s="127">
        <v>1</v>
      </c>
      <c r="BJ77" s="29">
        <v>0.81</v>
      </c>
      <c r="BK77" s="30">
        <v>0.77</v>
      </c>
      <c r="BL77" s="31">
        <v>0.68</v>
      </c>
      <c r="BP77" s="45">
        <v>0.89</v>
      </c>
      <c r="BQ77" s="46">
        <v>0.86</v>
      </c>
      <c r="BR77" s="46">
        <v>0.82</v>
      </c>
      <c r="BS77" s="46">
        <v>0.78</v>
      </c>
      <c r="BT77" s="46">
        <v>0.75</v>
      </c>
      <c r="BU77" s="46">
        <v>0.67</v>
      </c>
      <c r="BV77" s="46">
        <v>0.62</v>
      </c>
      <c r="BW77" s="46">
        <v>0.56</v>
      </c>
      <c r="BX77" s="46">
        <v>0.49</v>
      </c>
      <c r="BY77" s="47">
        <v>0.38</v>
      </c>
    </row>
    <row r="78" spans="35:77" ht="23.25" customHeight="1">
      <c r="AI78" s="23" t="s">
        <v>144</v>
      </c>
      <c r="AJ78" s="110"/>
      <c r="AK78" s="110"/>
      <c r="AL78" s="110"/>
      <c r="AM78" s="110"/>
      <c r="AN78" s="110"/>
      <c r="AO78" s="110"/>
      <c r="AP78" s="110"/>
      <c r="AQ78" s="110"/>
      <c r="AR78" s="110"/>
      <c r="AS78" s="110"/>
      <c r="AT78" s="110"/>
      <c r="AU78" s="111">
        <v>800</v>
      </c>
      <c r="BH78" s="127">
        <v>1</v>
      </c>
      <c r="BJ78" s="29">
        <v>0.83</v>
      </c>
      <c r="BK78" s="30">
        <v>0.81</v>
      </c>
      <c r="BL78" s="31">
        <v>0.77</v>
      </c>
      <c r="BP78" s="45">
        <v>0.91</v>
      </c>
      <c r="BQ78" s="46">
        <v>0.87</v>
      </c>
      <c r="BR78" s="46">
        <v>0.84</v>
      </c>
      <c r="BS78" s="46">
        <v>0.83</v>
      </c>
      <c r="BT78" s="46">
        <v>0.78</v>
      </c>
      <c r="BU78" s="46">
        <v>0.68</v>
      </c>
      <c r="BV78" s="46">
        <v>0.63</v>
      </c>
      <c r="BW78" s="46">
        <v>0.57</v>
      </c>
      <c r="BX78" s="46">
        <v>0.48</v>
      </c>
      <c r="BY78" s="47">
        <v>0.39</v>
      </c>
    </row>
    <row r="79" spans="35:77" ht="23.25" customHeight="1">
      <c r="AI79" s="23" t="s">
        <v>145</v>
      </c>
      <c r="AJ79" s="110"/>
      <c r="AK79" s="110"/>
      <c r="AL79" s="110"/>
      <c r="AM79" s="110"/>
      <c r="AN79" s="110"/>
      <c r="AO79" s="110"/>
      <c r="AP79" s="110"/>
      <c r="AQ79" s="110"/>
      <c r="AR79" s="110"/>
      <c r="AS79" s="110"/>
      <c r="AT79" s="110"/>
      <c r="AU79" s="111">
        <v>1550</v>
      </c>
      <c r="BH79" s="127">
        <v>1</v>
      </c>
      <c r="BJ79" s="29">
        <v>0.83</v>
      </c>
      <c r="BK79" s="30">
        <v>0.81</v>
      </c>
      <c r="BL79" s="31">
        <v>0.77</v>
      </c>
      <c r="BP79" s="45">
        <v>0.91</v>
      </c>
      <c r="BQ79" s="46">
        <v>0.87</v>
      </c>
      <c r="BR79" s="46">
        <v>0.84</v>
      </c>
      <c r="BS79" s="46">
        <v>0.83</v>
      </c>
      <c r="BT79" s="46">
        <v>0.78</v>
      </c>
      <c r="BU79" s="46">
        <v>0.68</v>
      </c>
      <c r="BV79" s="46">
        <v>0.63</v>
      </c>
      <c r="BW79" s="46">
        <v>0.57</v>
      </c>
      <c r="BX79" s="46">
        <v>0.48</v>
      </c>
      <c r="BY79" s="47">
        <v>0.39</v>
      </c>
    </row>
    <row r="80" spans="35:77" ht="23.25" customHeight="1">
      <c r="AI80" s="23" t="s">
        <v>146</v>
      </c>
      <c r="AJ80" s="110"/>
      <c r="AK80" s="110"/>
      <c r="AL80" s="110"/>
      <c r="AM80" s="110"/>
      <c r="AN80" s="110"/>
      <c r="AO80" s="110"/>
      <c r="AP80" s="110"/>
      <c r="AQ80" s="110"/>
      <c r="AR80" s="110"/>
      <c r="AS80" s="110"/>
      <c r="AT80" s="110"/>
      <c r="AU80" s="111">
        <v>2350</v>
      </c>
      <c r="BH80" s="127">
        <v>1</v>
      </c>
      <c r="BJ80" s="29">
        <v>0.83</v>
      </c>
      <c r="BK80" s="30">
        <v>0.81</v>
      </c>
      <c r="BL80" s="31">
        <v>0.77</v>
      </c>
      <c r="BP80" s="45">
        <v>0.91</v>
      </c>
      <c r="BQ80" s="46">
        <v>0.87</v>
      </c>
      <c r="BR80" s="46">
        <v>0.84</v>
      </c>
      <c r="BS80" s="46">
        <v>0.83</v>
      </c>
      <c r="BT80" s="46">
        <v>0.78</v>
      </c>
      <c r="BU80" s="46">
        <v>0.68</v>
      </c>
      <c r="BV80" s="46">
        <v>0.63</v>
      </c>
      <c r="BW80" s="46">
        <v>0.57</v>
      </c>
      <c r="BX80" s="46">
        <v>0.48</v>
      </c>
      <c r="BY80" s="47">
        <v>0.39</v>
      </c>
    </row>
    <row r="81" spans="35:77" ht="23.25" customHeight="1">
      <c r="AI81" s="23" t="s">
        <v>263</v>
      </c>
      <c r="AJ81" s="110"/>
      <c r="AK81" s="110"/>
      <c r="AL81" s="110"/>
      <c r="AM81" s="110"/>
      <c r="AN81" s="110"/>
      <c r="AO81" s="110"/>
      <c r="AP81" s="110"/>
      <c r="AQ81" s="110"/>
      <c r="AR81" s="110"/>
      <c r="AS81" s="110"/>
      <c r="AT81" s="110"/>
      <c r="AU81" s="111">
        <v>3150</v>
      </c>
      <c r="BH81" s="127">
        <v>1</v>
      </c>
      <c r="BJ81" s="29">
        <v>0.83</v>
      </c>
      <c r="BK81" s="30">
        <v>0.81</v>
      </c>
      <c r="BL81" s="31">
        <v>0.77</v>
      </c>
      <c r="BP81" s="45">
        <v>0.91</v>
      </c>
      <c r="BQ81" s="46">
        <v>0.87</v>
      </c>
      <c r="BR81" s="46">
        <v>0.84</v>
      </c>
      <c r="BS81" s="46">
        <v>0.83</v>
      </c>
      <c r="BT81" s="46">
        <v>0.78</v>
      </c>
      <c r="BU81" s="46">
        <v>0.68</v>
      </c>
      <c r="BV81" s="46">
        <v>0.63</v>
      </c>
      <c r="BW81" s="46">
        <v>0.57</v>
      </c>
      <c r="BX81" s="46">
        <v>0.48</v>
      </c>
      <c r="BY81" s="47">
        <v>0.39</v>
      </c>
    </row>
    <row r="82" spans="35:77" ht="23.25" customHeight="1">
      <c r="AI82" s="23" t="s">
        <v>147</v>
      </c>
      <c r="AJ82" s="110"/>
      <c r="AK82" s="110"/>
      <c r="AL82" s="110"/>
      <c r="AM82" s="110"/>
      <c r="AN82" s="110"/>
      <c r="AO82" s="110"/>
      <c r="AP82" s="110"/>
      <c r="AQ82" s="110"/>
      <c r="AR82" s="110"/>
      <c r="AS82" s="110"/>
      <c r="AT82" s="110"/>
      <c r="AU82" s="111">
        <v>4900</v>
      </c>
      <c r="BH82" s="127">
        <v>1</v>
      </c>
      <c r="BJ82" s="29">
        <v>0.83</v>
      </c>
      <c r="BK82" s="30">
        <v>0.81</v>
      </c>
      <c r="BL82" s="31">
        <v>0.77</v>
      </c>
      <c r="BP82" s="45">
        <v>0.91</v>
      </c>
      <c r="BQ82" s="46">
        <v>0.87</v>
      </c>
      <c r="BR82" s="46">
        <v>0.84</v>
      </c>
      <c r="BS82" s="46">
        <v>0.83</v>
      </c>
      <c r="BT82" s="46">
        <v>0.78</v>
      </c>
      <c r="BU82" s="46">
        <v>0.68</v>
      </c>
      <c r="BV82" s="46">
        <v>0.63</v>
      </c>
      <c r="BW82" s="46">
        <v>0.57</v>
      </c>
      <c r="BX82" s="46">
        <v>0.48</v>
      </c>
      <c r="BY82" s="47">
        <v>0.39</v>
      </c>
    </row>
    <row r="83" spans="35:77" ht="23.25" customHeight="1">
      <c r="AI83" s="23" t="s">
        <v>148</v>
      </c>
      <c r="AJ83" s="110"/>
      <c r="AK83" s="110"/>
      <c r="AL83" s="110"/>
      <c r="AM83" s="110"/>
      <c r="AN83" s="110"/>
      <c r="AO83" s="110"/>
      <c r="AP83" s="110"/>
      <c r="AQ83" s="110"/>
      <c r="AR83" s="110"/>
      <c r="AS83" s="110"/>
      <c r="AT83" s="110"/>
      <c r="AU83" s="111">
        <v>6800</v>
      </c>
      <c r="BH83" s="127">
        <v>1</v>
      </c>
      <c r="BJ83" s="29">
        <v>0.83</v>
      </c>
      <c r="BK83" s="30">
        <v>0.81</v>
      </c>
      <c r="BL83" s="31">
        <v>0.77</v>
      </c>
      <c r="BP83" s="45">
        <v>0.91</v>
      </c>
      <c r="BQ83" s="46">
        <v>0.87</v>
      </c>
      <c r="BR83" s="46">
        <v>0.84</v>
      </c>
      <c r="BS83" s="46">
        <v>0.83</v>
      </c>
      <c r="BT83" s="46">
        <v>0.78</v>
      </c>
      <c r="BU83" s="46">
        <v>0.68</v>
      </c>
      <c r="BV83" s="46">
        <v>0.63</v>
      </c>
      <c r="BW83" s="46">
        <v>0.57</v>
      </c>
      <c r="BX83" s="46">
        <v>0.48</v>
      </c>
      <c r="BY83" s="47">
        <v>0.39</v>
      </c>
    </row>
    <row r="84" spans="35:77" ht="23.25" customHeight="1">
      <c r="AI84" s="23" t="s">
        <v>149</v>
      </c>
      <c r="AJ84" s="110"/>
      <c r="AK84" s="110"/>
      <c r="AL84" s="110"/>
      <c r="AM84" s="110"/>
      <c r="AN84" s="110"/>
      <c r="AO84" s="110"/>
      <c r="AP84" s="110"/>
      <c r="AQ84" s="110"/>
      <c r="AR84" s="110"/>
      <c r="AS84" s="110"/>
      <c r="AT84" s="110"/>
      <c r="AU84" s="111">
        <v>750</v>
      </c>
      <c r="BH84" s="127">
        <v>1</v>
      </c>
      <c r="BJ84" s="29">
        <v>0.83</v>
      </c>
      <c r="BK84" s="30">
        <v>0.81</v>
      </c>
      <c r="BL84" s="31">
        <v>0.77</v>
      </c>
      <c r="BP84" s="45">
        <v>0.85</v>
      </c>
      <c r="BQ84" s="46">
        <v>0.83</v>
      </c>
      <c r="BR84" s="46">
        <v>0.78</v>
      </c>
      <c r="BS84" s="46">
        <v>0.76</v>
      </c>
      <c r="BT84" s="46">
        <v>0.71</v>
      </c>
      <c r="BU84" s="46">
        <v>0.64</v>
      </c>
      <c r="BV84" s="46">
        <v>0.59</v>
      </c>
      <c r="BW84" s="46">
        <v>0.54</v>
      </c>
      <c r="BX84" s="46">
        <v>0.48</v>
      </c>
      <c r="BY84" s="47">
        <v>0.38</v>
      </c>
    </row>
    <row r="85" spans="35:77" ht="23.25" customHeight="1">
      <c r="AI85" s="23" t="s">
        <v>264</v>
      </c>
      <c r="AJ85" s="110"/>
      <c r="AK85" s="110"/>
      <c r="AL85" s="110"/>
      <c r="AM85" s="110"/>
      <c r="AN85" s="110"/>
      <c r="AO85" s="110"/>
      <c r="AP85" s="110"/>
      <c r="AQ85" s="110"/>
      <c r="AR85" s="110"/>
      <c r="AS85" s="110"/>
      <c r="AT85" s="110"/>
      <c r="AU85" s="111">
        <v>1400</v>
      </c>
      <c r="BH85" s="127">
        <v>1</v>
      </c>
      <c r="BJ85" s="29">
        <v>0.83</v>
      </c>
      <c r="BK85" s="30">
        <v>0.81</v>
      </c>
      <c r="BL85" s="31">
        <v>0.77</v>
      </c>
      <c r="BP85" s="45">
        <v>0.85</v>
      </c>
      <c r="BQ85" s="46">
        <v>0.83</v>
      </c>
      <c r="BR85" s="46">
        <v>0.78</v>
      </c>
      <c r="BS85" s="46">
        <v>0.76</v>
      </c>
      <c r="BT85" s="46">
        <v>0.71</v>
      </c>
      <c r="BU85" s="46">
        <v>0.64</v>
      </c>
      <c r="BV85" s="46">
        <v>0.59</v>
      </c>
      <c r="BW85" s="46">
        <v>0.54</v>
      </c>
      <c r="BX85" s="46">
        <v>0.48</v>
      </c>
      <c r="BY85" s="47">
        <v>0.38</v>
      </c>
    </row>
    <row r="86" spans="35:77" ht="23.25" customHeight="1">
      <c r="AI86" s="23" t="s">
        <v>265</v>
      </c>
      <c r="AJ86" s="110"/>
      <c r="AK86" s="110"/>
      <c r="AL86" s="110"/>
      <c r="AM86" s="110"/>
      <c r="AN86" s="110"/>
      <c r="AO86" s="110"/>
      <c r="AP86" s="110"/>
      <c r="AQ86" s="110"/>
      <c r="AR86" s="110"/>
      <c r="AS86" s="110"/>
      <c r="AT86" s="110"/>
      <c r="AU86" s="111">
        <v>2200</v>
      </c>
      <c r="BH86" s="127">
        <v>1</v>
      </c>
      <c r="BJ86" s="29">
        <v>0.83</v>
      </c>
      <c r="BK86" s="30">
        <v>0.81</v>
      </c>
      <c r="BL86" s="31">
        <v>0.77</v>
      </c>
      <c r="BP86" s="45">
        <v>0.85</v>
      </c>
      <c r="BQ86" s="46">
        <v>0.83</v>
      </c>
      <c r="BR86" s="46">
        <v>0.78</v>
      </c>
      <c r="BS86" s="46">
        <v>0.76</v>
      </c>
      <c r="BT86" s="46">
        <v>0.71</v>
      </c>
      <c r="BU86" s="46">
        <v>0.64</v>
      </c>
      <c r="BV86" s="46">
        <v>0.59</v>
      </c>
      <c r="BW86" s="46">
        <v>0.54</v>
      </c>
      <c r="BX86" s="46">
        <v>0.48</v>
      </c>
      <c r="BY86" s="47">
        <v>0.38</v>
      </c>
    </row>
    <row r="87" spans="35:77" ht="23.25" customHeight="1">
      <c r="AI87" s="23" t="s">
        <v>150</v>
      </c>
      <c r="AJ87" s="110"/>
      <c r="AK87" s="110"/>
      <c r="AL87" s="110"/>
      <c r="AM87" s="110"/>
      <c r="AN87" s="110"/>
      <c r="AO87" s="110"/>
      <c r="AP87" s="110"/>
      <c r="AQ87" s="110"/>
      <c r="AR87" s="110"/>
      <c r="AS87" s="110"/>
      <c r="AT87" s="110"/>
      <c r="AU87" s="111">
        <v>3000</v>
      </c>
      <c r="BH87" s="127">
        <v>1</v>
      </c>
      <c r="BJ87" s="29">
        <v>0.83</v>
      </c>
      <c r="BK87" s="30">
        <v>0.81</v>
      </c>
      <c r="BL87" s="31">
        <v>0.77</v>
      </c>
      <c r="BP87" s="45">
        <v>0.85</v>
      </c>
      <c r="BQ87" s="46">
        <v>0.83</v>
      </c>
      <c r="BR87" s="46">
        <v>0.78</v>
      </c>
      <c r="BS87" s="46">
        <v>0.76</v>
      </c>
      <c r="BT87" s="46">
        <v>0.71</v>
      </c>
      <c r="BU87" s="46">
        <v>0.64</v>
      </c>
      <c r="BV87" s="46">
        <v>0.59</v>
      </c>
      <c r="BW87" s="46">
        <v>0.54</v>
      </c>
      <c r="BX87" s="46">
        <v>0.48</v>
      </c>
      <c r="BY87" s="47">
        <v>0.38</v>
      </c>
    </row>
    <row r="88" spans="35:77" ht="23.25" customHeight="1">
      <c r="AI88" s="23" t="s">
        <v>266</v>
      </c>
      <c r="AJ88" s="110"/>
      <c r="AK88" s="110"/>
      <c r="AL88" s="110"/>
      <c r="AM88" s="110"/>
      <c r="AN88" s="110"/>
      <c r="AO88" s="110"/>
      <c r="AP88" s="110"/>
      <c r="AQ88" s="110"/>
      <c r="AR88" s="110"/>
      <c r="AS88" s="110"/>
      <c r="AT88" s="110"/>
      <c r="AU88" s="111">
        <v>4650</v>
      </c>
      <c r="BH88" s="127">
        <v>1</v>
      </c>
      <c r="BJ88" s="29">
        <v>0.83</v>
      </c>
      <c r="BK88" s="30">
        <v>0.81</v>
      </c>
      <c r="BL88" s="31">
        <v>0.77</v>
      </c>
      <c r="BP88" s="45">
        <v>0.85</v>
      </c>
      <c r="BQ88" s="46">
        <v>0.83</v>
      </c>
      <c r="BR88" s="46">
        <v>0.78</v>
      </c>
      <c r="BS88" s="46">
        <v>0.76</v>
      </c>
      <c r="BT88" s="46">
        <v>0.71</v>
      </c>
      <c r="BU88" s="46">
        <v>0.64</v>
      </c>
      <c r="BV88" s="46">
        <v>0.59</v>
      </c>
      <c r="BW88" s="46">
        <v>0.54</v>
      </c>
      <c r="BX88" s="46">
        <v>0.48</v>
      </c>
      <c r="BY88" s="47">
        <v>0.38</v>
      </c>
    </row>
    <row r="89" spans="35:77" ht="23.25" customHeight="1">
      <c r="AI89" s="23" t="s">
        <v>151</v>
      </c>
      <c r="AJ89" s="110"/>
      <c r="AK89" s="110"/>
      <c r="AL89" s="110"/>
      <c r="AM89" s="110"/>
      <c r="AN89" s="110"/>
      <c r="AO89" s="110"/>
      <c r="AP89" s="110"/>
      <c r="AQ89" s="110"/>
      <c r="AR89" s="110"/>
      <c r="AS89" s="110"/>
      <c r="AT89" s="110"/>
      <c r="AU89" s="111">
        <v>6450</v>
      </c>
      <c r="BH89" s="127">
        <v>1</v>
      </c>
      <c r="BJ89" s="29">
        <v>0.83</v>
      </c>
      <c r="BK89" s="30">
        <v>0.81</v>
      </c>
      <c r="BL89" s="31">
        <v>0.77</v>
      </c>
      <c r="BP89" s="45">
        <v>0.85</v>
      </c>
      <c r="BQ89" s="46">
        <v>0.83</v>
      </c>
      <c r="BR89" s="46">
        <v>0.78</v>
      </c>
      <c r="BS89" s="46">
        <v>0.76</v>
      </c>
      <c r="BT89" s="46">
        <v>0.71</v>
      </c>
      <c r="BU89" s="46">
        <v>0.64</v>
      </c>
      <c r="BV89" s="46">
        <v>0.59</v>
      </c>
      <c r="BW89" s="46">
        <v>0.54</v>
      </c>
      <c r="BX89" s="46">
        <v>0.48</v>
      </c>
      <c r="BY89" s="47">
        <v>0.38</v>
      </c>
    </row>
    <row r="90" spans="35:77" ht="23.25" customHeight="1">
      <c r="AI90" s="23" t="s">
        <v>267</v>
      </c>
      <c r="AJ90" s="110"/>
      <c r="AK90" s="110"/>
      <c r="AL90" s="110"/>
      <c r="AM90" s="110"/>
      <c r="AN90" s="110"/>
      <c r="AO90" s="110"/>
      <c r="AP90" s="110"/>
      <c r="AQ90" s="110"/>
      <c r="AR90" s="110"/>
      <c r="AS90" s="110"/>
      <c r="AT90" s="110"/>
      <c r="AU90" s="111">
        <v>2200</v>
      </c>
      <c r="BH90" s="127">
        <v>1</v>
      </c>
      <c r="BJ90" s="29">
        <v>0.83</v>
      </c>
      <c r="BK90" s="30">
        <v>0.81</v>
      </c>
      <c r="BL90" s="31">
        <v>0.77</v>
      </c>
      <c r="BP90" s="45">
        <v>0.91</v>
      </c>
      <c r="BQ90" s="46">
        <v>0.87</v>
      </c>
      <c r="BR90" s="46">
        <v>0.84</v>
      </c>
      <c r="BS90" s="46">
        <v>0.83</v>
      </c>
      <c r="BT90" s="46">
        <v>0.78</v>
      </c>
      <c r="BU90" s="46">
        <v>0.68</v>
      </c>
      <c r="BV90" s="46">
        <v>0.63</v>
      </c>
      <c r="BW90" s="46">
        <v>0.57</v>
      </c>
      <c r="BX90" s="46">
        <v>0.48</v>
      </c>
      <c r="BY90" s="47">
        <v>0.39</v>
      </c>
    </row>
    <row r="91" spans="35:77" ht="23.25" customHeight="1">
      <c r="AI91" s="23" t="s">
        <v>152</v>
      </c>
      <c r="AJ91" s="110"/>
      <c r="AK91" s="110"/>
      <c r="AL91" s="110"/>
      <c r="AM91" s="110"/>
      <c r="AN91" s="110"/>
      <c r="AO91" s="110"/>
      <c r="AP91" s="110"/>
      <c r="AQ91" s="110"/>
      <c r="AR91" s="110"/>
      <c r="AS91" s="110"/>
      <c r="AT91" s="110"/>
      <c r="AU91" s="111">
        <v>2950</v>
      </c>
      <c r="BH91" s="127">
        <v>1</v>
      </c>
      <c r="BJ91" s="29">
        <v>0.83</v>
      </c>
      <c r="BK91" s="30">
        <v>0.81</v>
      </c>
      <c r="BL91" s="31">
        <v>0.77</v>
      </c>
      <c r="BP91" s="45">
        <v>0.91</v>
      </c>
      <c r="BQ91" s="46">
        <v>0.87</v>
      </c>
      <c r="BR91" s="46">
        <v>0.84</v>
      </c>
      <c r="BS91" s="46">
        <v>0.83</v>
      </c>
      <c r="BT91" s="46">
        <v>0.78</v>
      </c>
      <c r="BU91" s="46">
        <v>0.68</v>
      </c>
      <c r="BV91" s="46">
        <v>0.63</v>
      </c>
      <c r="BW91" s="46">
        <v>0.57</v>
      </c>
      <c r="BX91" s="46">
        <v>0.48</v>
      </c>
      <c r="BY91" s="47">
        <v>0.39</v>
      </c>
    </row>
    <row r="92" spans="35:77" ht="23.25" customHeight="1">
      <c r="AI92" s="23" t="s">
        <v>153</v>
      </c>
      <c r="AJ92" s="110"/>
      <c r="AK92" s="110"/>
      <c r="AL92" s="110"/>
      <c r="AM92" s="110"/>
      <c r="AN92" s="110"/>
      <c r="AO92" s="110"/>
      <c r="AP92" s="110"/>
      <c r="AQ92" s="110"/>
      <c r="AR92" s="110"/>
      <c r="AS92" s="110"/>
      <c r="AT92" s="110"/>
      <c r="AU92" s="111">
        <v>4700</v>
      </c>
      <c r="BH92" s="127">
        <v>1</v>
      </c>
      <c r="BJ92" s="29">
        <v>0.83</v>
      </c>
      <c r="BK92" s="30">
        <v>0.81</v>
      </c>
      <c r="BL92" s="31">
        <v>0.77</v>
      </c>
      <c r="BP92" s="45">
        <v>0.91</v>
      </c>
      <c r="BQ92" s="46">
        <v>0.87</v>
      </c>
      <c r="BR92" s="46">
        <v>0.84</v>
      </c>
      <c r="BS92" s="46">
        <v>0.83</v>
      </c>
      <c r="BT92" s="46">
        <v>0.78</v>
      </c>
      <c r="BU92" s="46">
        <v>0.68</v>
      </c>
      <c r="BV92" s="46">
        <v>0.63</v>
      </c>
      <c r="BW92" s="46">
        <v>0.57</v>
      </c>
      <c r="BX92" s="46">
        <v>0.48</v>
      </c>
      <c r="BY92" s="47">
        <v>0.39</v>
      </c>
    </row>
    <row r="93" spans="35:77" ht="23.25" customHeight="1">
      <c r="AI93" s="23" t="s">
        <v>268</v>
      </c>
      <c r="AJ93" s="110"/>
      <c r="AK93" s="110"/>
      <c r="AL93" s="110"/>
      <c r="AM93" s="110"/>
      <c r="AN93" s="110"/>
      <c r="AO93" s="110"/>
      <c r="AP93" s="110"/>
      <c r="AQ93" s="110"/>
      <c r="AR93" s="110"/>
      <c r="AS93" s="110"/>
      <c r="AT93" s="110"/>
      <c r="AU93" s="111">
        <v>6500</v>
      </c>
      <c r="BH93" s="127">
        <v>1</v>
      </c>
      <c r="BJ93" s="29">
        <v>0.83</v>
      </c>
      <c r="BK93" s="30">
        <v>0.81</v>
      </c>
      <c r="BL93" s="31">
        <v>0.77</v>
      </c>
      <c r="BP93" s="45">
        <v>0.91</v>
      </c>
      <c r="BQ93" s="46">
        <v>0.87</v>
      </c>
      <c r="BR93" s="46">
        <v>0.84</v>
      </c>
      <c r="BS93" s="46">
        <v>0.83</v>
      </c>
      <c r="BT93" s="46">
        <v>0.78</v>
      </c>
      <c r="BU93" s="46">
        <v>0.68</v>
      </c>
      <c r="BV93" s="46">
        <v>0.63</v>
      </c>
      <c r="BW93" s="46">
        <v>0.57</v>
      </c>
      <c r="BX93" s="46">
        <v>0.48</v>
      </c>
      <c r="BY93" s="47">
        <v>0.39</v>
      </c>
    </row>
    <row r="94" spans="35:77" ht="23.25" customHeight="1">
      <c r="AI94" s="23" t="s">
        <v>154</v>
      </c>
      <c r="AJ94" s="110"/>
      <c r="AK94" s="110"/>
      <c r="AL94" s="110"/>
      <c r="AM94" s="110"/>
      <c r="AN94" s="110"/>
      <c r="AO94" s="110"/>
      <c r="AP94" s="110"/>
      <c r="AQ94" s="110"/>
      <c r="AR94" s="110"/>
      <c r="AS94" s="110"/>
      <c r="AT94" s="110"/>
      <c r="AU94" s="111">
        <v>2200</v>
      </c>
      <c r="BH94" s="127">
        <v>1</v>
      </c>
      <c r="BJ94" s="29">
        <v>0.83</v>
      </c>
      <c r="BK94" s="30">
        <v>0.81</v>
      </c>
      <c r="BL94" s="31">
        <v>0.77</v>
      </c>
      <c r="BP94" s="45">
        <v>0.91</v>
      </c>
      <c r="BQ94" s="46">
        <v>0.87</v>
      </c>
      <c r="BR94" s="46">
        <v>0.84</v>
      </c>
      <c r="BS94" s="46">
        <v>0.83</v>
      </c>
      <c r="BT94" s="46">
        <v>0.78</v>
      </c>
      <c r="BU94" s="46">
        <v>0.68</v>
      </c>
      <c r="BV94" s="46">
        <v>0.63</v>
      </c>
      <c r="BW94" s="46">
        <v>0.57</v>
      </c>
      <c r="BX94" s="46">
        <v>0.48</v>
      </c>
      <c r="BY94" s="47">
        <v>0.39</v>
      </c>
    </row>
    <row r="95" spans="35:77" ht="23.25" customHeight="1">
      <c r="AI95" s="23" t="s">
        <v>155</v>
      </c>
      <c r="AJ95" s="110"/>
      <c r="AK95" s="110"/>
      <c r="AL95" s="110"/>
      <c r="AM95" s="110"/>
      <c r="AN95" s="110"/>
      <c r="AO95" s="110"/>
      <c r="AP95" s="110"/>
      <c r="AQ95" s="110"/>
      <c r="AR95" s="110"/>
      <c r="AS95" s="110"/>
      <c r="AT95" s="110"/>
      <c r="AU95" s="111">
        <v>2950</v>
      </c>
      <c r="BH95" s="127">
        <v>1</v>
      </c>
      <c r="BJ95" s="29">
        <v>0.83</v>
      </c>
      <c r="BK95" s="30">
        <v>0.81</v>
      </c>
      <c r="BL95" s="31">
        <v>0.77</v>
      </c>
      <c r="BP95" s="45">
        <v>0.91</v>
      </c>
      <c r="BQ95" s="46">
        <v>0.87</v>
      </c>
      <c r="BR95" s="46">
        <v>0.84</v>
      </c>
      <c r="BS95" s="46">
        <v>0.83</v>
      </c>
      <c r="BT95" s="46">
        <v>0.78</v>
      </c>
      <c r="BU95" s="46">
        <v>0.68</v>
      </c>
      <c r="BV95" s="46">
        <v>0.63</v>
      </c>
      <c r="BW95" s="46">
        <v>0.57</v>
      </c>
      <c r="BX95" s="46">
        <v>0.48</v>
      </c>
      <c r="BY95" s="47">
        <v>0.39</v>
      </c>
    </row>
    <row r="96" spans="35:77" ht="23.25" customHeight="1">
      <c r="AI96" s="23" t="s">
        <v>156</v>
      </c>
      <c r="AJ96" s="110"/>
      <c r="AK96" s="110"/>
      <c r="AL96" s="110"/>
      <c r="AM96" s="110"/>
      <c r="AN96" s="110"/>
      <c r="AO96" s="110"/>
      <c r="AP96" s="110"/>
      <c r="AQ96" s="110"/>
      <c r="AR96" s="110"/>
      <c r="AS96" s="110"/>
      <c r="AT96" s="110"/>
      <c r="AU96" s="111">
        <v>4700</v>
      </c>
      <c r="BH96" s="127">
        <v>1</v>
      </c>
      <c r="BJ96" s="29">
        <v>0.83</v>
      </c>
      <c r="BK96" s="30">
        <v>0.81</v>
      </c>
      <c r="BL96" s="31">
        <v>0.77</v>
      </c>
      <c r="BP96" s="45">
        <v>0.91</v>
      </c>
      <c r="BQ96" s="46">
        <v>0.87</v>
      </c>
      <c r="BR96" s="46">
        <v>0.84</v>
      </c>
      <c r="BS96" s="46">
        <v>0.83</v>
      </c>
      <c r="BT96" s="46">
        <v>0.78</v>
      </c>
      <c r="BU96" s="46">
        <v>0.68</v>
      </c>
      <c r="BV96" s="46">
        <v>0.63</v>
      </c>
      <c r="BW96" s="46">
        <v>0.57</v>
      </c>
      <c r="BX96" s="46">
        <v>0.48</v>
      </c>
      <c r="BY96" s="47">
        <v>0.39</v>
      </c>
    </row>
    <row r="97" spans="35:77" ht="23.25" customHeight="1">
      <c r="AI97" s="23" t="s">
        <v>269</v>
      </c>
      <c r="AJ97" s="110"/>
      <c r="AK97" s="110"/>
      <c r="AL97" s="110"/>
      <c r="AM97" s="110"/>
      <c r="AN97" s="110"/>
      <c r="AO97" s="110"/>
      <c r="AP97" s="110"/>
      <c r="AQ97" s="110"/>
      <c r="AR97" s="110"/>
      <c r="AS97" s="110"/>
      <c r="AT97" s="110"/>
      <c r="AU97" s="111">
        <v>6500</v>
      </c>
      <c r="BH97" s="127">
        <v>1</v>
      </c>
      <c r="BJ97" s="29">
        <v>0.83</v>
      </c>
      <c r="BK97" s="30">
        <v>0.81</v>
      </c>
      <c r="BL97" s="31">
        <v>0.77</v>
      </c>
      <c r="BP97" s="45">
        <v>0.91</v>
      </c>
      <c r="BQ97" s="46">
        <v>0.87</v>
      </c>
      <c r="BR97" s="46">
        <v>0.84</v>
      </c>
      <c r="BS97" s="46">
        <v>0.83</v>
      </c>
      <c r="BT97" s="46">
        <v>0.78</v>
      </c>
      <c r="BU97" s="46">
        <v>0.68</v>
      </c>
      <c r="BV97" s="46">
        <v>0.63</v>
      </c>
      <c r="BW97" s="46">
        <v>0.57</v>
      </c>
      <c r="BX97" s="46">
        <v>0.48</v>
      </c>
      <c r="BY97" s="47">
        <v>0.39</v>
      </c>
    </row>
    <row r="98" spans="35:77" ht="23.25" customHeight="1">
      <c r="AI98" s="23" t="s">
        <v>157</v>
      </c>
      <c r="AJ98" s="110"/>
      <c r="AK98" s="110"/>
      <c r="AL98" s="110"/>
      <c r="AM98" s="110"/>
      <c r="AN98" s="110"/>
      <c r="AO98" s="110"/>
      <c r="AP98" s="110"/>
      <c r="AQ98" s="110"/>
      <c r="AR98" s="110"/>
      <c r="AS98" s="110">
        <v>4750</v>
      </c>
      <c r="AT98" s="110"/>
      <c r="AU98" s="111">
        <v>4750</v>
      </c>
      <c r="BH98" s="127">
        <v>1</v>
      </c>
      <c r="BJ98" s="29">
        <v>0.81</v>
      </c>
      <c r="BK98" s="30">
        <v>0.77</v>
      </c>
      <c r="BL98" s="31">
        <v>0.68</v>
      </c>
      <c r="BP98" s="45">
        <v>0.94</v>
      </c>
      <c r="BQ98" s="46">
        <v>0.91</v>
      </c>
      <c r="BR98" s="46">
        <v>0.87</v>
      </c>
      <c r="BS98" s="46">
        <v>0.84</v>
      </c>
      <c r="BT98" s="46">
        <v>0.79</v>
      </c>
      <c r="BU98" s="46">
        <v>0.72</v>
      </c>
      <c r="BV98" s="46">
        <v>0.67</v>
      </c>
      <c r="BW98" s="46">
        <v>0.6</v>
      </c>
      <c r="BX98" s="46">
        <v>0.52</v>
      </c>
      <c r="BY98" s="47">
        <v>0.42</v>
      </c>
    </row>
    <row r="99" spans="35:77" ht="23.25" customHeight="1">
      <c r="AI99" s="23" t="s">
        <v>158</v>
      </c>
      <c r="AJ99" s="110"/>
      <c r="AK99" s="110"/>
      <c r="AL99" s="110"/>
      <c r="AM99" s="110"/>
      <c r="AN99" s="110"/>
      <c r="AO99" s="110"/>
      <c r="AP99" s="110"/>
      <c r="AQ99" s="110"/>
      <c r="AR99" s="110"/>
      <c r="AS99" s="110">
        <v>6600</v>
      </c>
      <c r="AT99" s="110"/>
      <c r="AU99" s="111">
        <v>6600</v>
      </c>
      <c r="BH99" s="127">
        <v>1</v>
      </c>
      <c r="BJ99" s="29">
        <v>0.81</v>
      </c>
      <c r="BK99" s="30">
        <v>0.77</v>
      </c>
      <c r="BL99" s="31">
        <v>0.68</v>
      </c>
      <c r="BP99" s="45">
        <v>0.94</v>
      </c>
      <c r="BQ99" s="46">
        <v>0.91</v>
      </c>
      <c r="BR99" s="46">
        <v>0.87</v>
      </c>
      <c r="BS99" s="46">
        <v>0.84</v>
      </c>
      <c r="BT99" s="46">
        <v>0.79</v>
      </c>
      <c r="BU99" s="46">
        <v>0.72</v>
      </c>
      <c r="BV99" s="46">
        <v>0.67</v>
      </c>
      <c r="BW99" s="46">
        <v>0.6</v>
      </c>
      <c r="BX99" s="46">
        <v>0.52</v>
      </c>
      <c r="BY99" s="47">
        <v>0.42</v>
      </c>
    </row>
    <row r="100" spans="35:77" ht="23.25" customHeight="1">
      <c r="AI100" s="23" t="s">
        <v>160</v>
      </c>
      <c r="AJ100" s="110"/>
      <c r="AK100" s="110"/>
      <c r="AL100" s="110"/>
      <c r="AM100" s="110"/>
      <c r="AN100" s="110"/>
      <c r="AO100" s="110"/>
      <c r="AP100" s="110"/>
      <c r="AQ100" s="110"/>
      <c r="AR100" s="110"/>
      <c r="AS100" s="110">
        <v>3800</v>
      </c>
      <c r="AT100" s="110"/>
      <c r="AU100" s="111">
        <v>3800</v>
      </c>
      <c r="BH100" s="127">
        <v>1</v>
      </c>
      <c r="BJ100" s="29">
        <v>0.81</v>
      </c>
      <c r="BK100" s="30">
        <v>0.77</v>
      </c>
      <c r="BL100" s="31">
        <v>0.68</v>
      </c>
      <c r="BP100" s="45">
        <v>0.9</v>
      </c>
      <c r="BQ100" s="46">
        <v>0.88</v>
      </c>
      <c r="BR100" s="46">
        <v>0.84</v>
      </c>
      <c r="BS100" s="46">
        <v>0.81</v>
      </c>
      <c r="BT100" s="46">
        <v>0.77</v>
      </c>
      <c r="BU100" s="46">
        <v>0.72</v>
      </c>
      <c r="BV100" s="46">
        <v>0.67</v>
      </c>
      <c r="BW100" s="46">
        <v>0.61</v>
      </c>
      <c r="BX100" s="46">
        <v>0.55</v>
      </c>
      <c r="BY100" s="47">
        <v>0.44</v>
      </c>
    </row>
    <row r="101" spans="35:77" ht="23.25" customHeight="1">
      <c r="AI101" s="23" t="s">
        <v>159</v>
      </c>
      <c r="AJ101" s="110"/>
      <c r="AK101" s="110"/>
      <c r="AL101" s="110"/>
      <c r="AM101" s="110"/>
      <c r="AN101" s="110"/>
      <c r="AO101" s="110"/>
      <c r="AP101" s="110"/>
      <c r="AQ101" s="110"/>
      <c r="AR101" s="110"/>
      <c r="AS101" s="110">
        <v>5600</v>
      </c>
      <c r="AT101" s="110"/>
      <c r="AU101" s="111">
        <v>5600</v>
      </c>
      <c r="BH101" s="127">
        <v>1</v>
      </c>
      <c r="BJ101" s="29">
        <v>0.81</v>
      </c>
      <c r="BK101" s="30">
        <v>0.77</v>
      </c>
      <c r="BL101" s="31">
        <v>0.68</v>
      </c>
      <c r="BP101" s="45">
        <v>0.9</v>
      </c>
      <c r="BQ101" s="46">
        <v>0.88</v>
      </c>
      <c r="BR101" s="46">
        <v>0.84</v>
      </c>
      <c r="BS101" s="46">
        <v>0.81</v>
      </c>
      <c r="BT101" s="46">
        <v>0.77</v>
      </c>
      <c r="BU101" s="46">
        <v>0.72</v>
      </c>
      <c r="BV101" s="46">
        <v>0.67</v>
      </c>
      <c r="BW101" s="46">
        <v>0.61</v>
      </c>
      <c r="BX101" s="46">
        <v>0.55</v>
      </c>
      <c r="BY101" s="47">
        <v>0.44</v>
      </c>
    </row>
    <row r="102" spans="35:77" ht="23.25" customHeight="1">
      <c r="AI102" s="23" t="s">
        <v>270</v>
      </c>
      <c r="AJ102" s="110"/>
      <c r="AK102" s="110"/>
      <c r="AL102" s="110"/>
      <c r="AM102" s="110"/>
      <c r="AN102" s="110"/>
      <c r="AO102" s="110"/>
      <c r="AP102" s="110"/>
      <c r="AQ102" s="110"/>
      <c r="AR102" s="110"/>
      <c r="AS102" s="110"/>
      <c r="AT102" s="110"/>
      <c r="AU102" s="111">
        <v>800</v>
      </c>
      <c r="BH102" s="127">
        <v>1</v>
      </c>
      <c r="BJ102" s="29">
        <v>0.83</v>
      </c>
      <c r="BK102" s="30">
        <v>0.81</v>
      </c>
      <c r="BL102" s="31">
        <v>0.77</v>
      </c>
      <c r="BP102" s="45">
        <v>0.87</v>
      </c>
      <c r="BQ102" s="46">
        <v>0.85</v>
      </c>
      <c r="BR102" s="46">
        <v>0.8</v>
      </c>
      <c r="BS102" s="46">
        <v>0.77</v>
      </c>
      <c r="BT102" s="46">
        <v>0.73</v>
      </c>
      <c r="BU102" s="46">
        <v>0.66</v>
      </c>
      <c r="BV102" s="46">
        <v>0.61</v>
      </c>
      <c r="BW102" s="46">
        <v>0.56</v>
      </c>
      <c r="BX102" s="46">
        <v>0.49</v>
      </c>
      <c r="BY102" s="47">
        <v>0.38</v>
      </c>
    </row>
    <row r="103" spans="35:77" ht="23.25" customHeight="1">
      <c r="AI103" s="23" t="s">
        <v>271</v>
      </c>
      <c r="AJ103" s="110"/>
      <c r="AK103" s="110"/>
      <c r="AL103" s="110"/>
      <c r="AM103" s="110"/>
      <c r="AN103" s="110"/>
      <c r="AO103" s="110"/>
      <c r="AP103" s="110"/>
      <c r="AQ103" s="110"/>
      <c r="AR103" s="110"/>
      <c r="AS103" s="110"/>
      <c r="AT103" s="110"/>
      <c r="AU103" s="111">
        <v>1550</v>
      </c>
      <c r="BH103" s="127">
        <v>1</v>
      </c>
      <c r="BJ103" s="29">
        <v>0.83</v>
      </c>
      <c r="BK103" s="30">
        <v>0.81</v>
      </c>
      <c r="BL103" s="31">
        <v>0.77</v>
      </c>
      <c r="BP103" s="45">
        <v>0.87</v>
      </c>
      <c r="BQ103" s="46">
        <v>0.85</v>
      </c>
      <c r="BR103" s="46">
        <v>0.8</v>
      </c>
      <c r="BS103" s="46">
        <v>0.77</v>
      </c>
      <c r="BT103" s="46">
        <v>0.73</v>
      </c>
      <c r="BU103" s="46">
        <v>0.66</v>
      </c>
      <c r="BV103" s="46">
        <v>0.61</v>
      </c>
      <c r="BW103" s="46">
        <v>0.56</v>
      </c>
      <c r="BX103" s="46">
        <v>0.49</v>
      </c>
      <c r="BY103" s="47">
        <v>0.38</v>
      </c>
    </row>
    <row r="104" spans="35:77" ht="23.25" customHeight="1">
      <c r="AI104" s="23" t="s">
        <v>161</v>
      </c>
      <c r="AJ104" s="110"/>
      <c r="AK104" s="110"/>
      <c r="AL104" s="110"/>
      <c r="AM104" s="110"/>
      <c r="AN104" s="110"/>
      <c r="AO104" s="110"/>
      <c r="AP104" s="110"/>
      <c r="AQ104" s="110"/>
      <c r="AR104" s="110"/>
      <c r="AS104" s="110"/>
      <c r="AT104" s="110"/>
      <c r="AU104" s="111">
        <v>3100</v>
      </c>
      <c r="BH104" s="127">
        <v>1</v>
      </c>
      <c r="BJ104" s="29">
        <v>0.83</v>
      </c>
      <c r="BK104" s="30">
        <v>0.81</v>
      </c>
      <c r="BL104" s="31">
        <v>0.77</v>
      </c>
      <c r="BP104" s="45">
        <v>0.87</v>
      </c>
      <c r="BQ104" s="46">
        <v>0.85</v>
      </c>
      <c r="BR104" s="46">
        <v>0.8</v>
      </c>
      <c r="BS104" s="46">
        <v>0.77</v>
      </c>
      <c r="BT104" s="46">
        <v>0.73</v>
      </c>
      <c r="BU104" s="46">
        <v>0.66</v>
      </c>
      <c r="BV104" s="46">
        <v>0.61</v>
      </c>
      <c r="BW104" s="46">
        <v>0.56</v>
      </c>
      <c r="BX104" s="46">
        <v>0.49</v>
      </c>
      <c r="BY104" s="47">
        <v>0.38</v>
      </c>
    </row>
    <row r="105" spans="35:77" ht="23.25" customHeight="1">
      <c r="AI105" s="23" t="s">
        <v>272</v>
      </c>
      <c r="AJ105" s="110"/>
      <c r="AK105" s="110"/>
      <c r="AL105" s="110"/>
      <c r="AM105" s="110"/>
      <c r="AN105" s="110"/>
      <c r="AO105" s="110"/>
      <c r="AP105" s="110"/>
      <c r="AQ105" s="110"/>
      <c r="AR105" s="110"/>
      <c r="AS105" s="110"/>
      <c r="AT105" s="110"/>
      <c r="AU105" s="111">
        <v>2350</v>
      </c>
      <c r="BH105" s="127">
        <v>1</v>
      </c>
      <c r="BJ105" s="29">
        <v>0.83</v>
      </c>
      <c r="BK105" s="30">
        <v>0.81</v>
      </c>
      <c r="BL105" s="31">
        <v>0.77</v>
      </c>
      <c r="BP105" s="45">
        <v>0.87</v>
      </c>
      <c r="BQ105" s="46">
        <v>0.85</v>
      </c>
      <c r="BR105" s="46">
        <v>0.8</v>
      </c>
      <c r="BS105" s="46">
        <v>0.77</v>
      </c>
      <c r="BT105" s="46">
        <v>0.73</v>
      </c>
      <c r="BU105" s="46">
        <v>0.66</v>
      </c>
      <c r="BV105" s="46">
        <v>0.61</v>
      </c>
      <c r="BW105" s="46">
        <v>0.56</v>
      </c>
      <c r="BX105" s="46">
        <v>0.49</v>
      </c>
      <c r="BY105" s="47">
        <v>0.38</v>
      </c>
    </row>
    <row r="106" spans="35:77" ht="23.25" customHeight="1">
      <c r="AI106" s="23" t="s">
        <v>162</v>
      </c>
      <c r="AJ106" s="110"/>
      <c r="AK106" s="110"/>
      <c r="AL106" s="110"/>
      <c r="AM106" s="110"/>
      <c r="AN106" s="110"/>
      <c r="AO106" s="110"/>
      <c r="AP106" s="110"/>
      <c r="AQ106" s="110"/>
      <c r="AR106" s="110"/>
      <c r="AS106" s="110"/>
      <c r="AT106" s="110"/>
      <c r="AU106" s="111">
        <v>3200</v>
      </c>
      <c r="BH106" s="127">
        <v>1</v>
      </c>
      <c r="BJ106" s="29">
        <v>0.83</v>
      </c>
      <c r="BK106" s="30">
        <v>0.81</v>
      </c>
      <c r="BL106" s="31">
        <v>0.77</v>
      </c>
      <c r="BP106" s="45">
        <v>0.87</v>
      </c>
      <c r="BQ106" s="46">
        <v>0.85</v>
      </c>
      <c r="BR106" s="46">
        <v>0.8</v>
      </c>
      <c r="BS106" s="46">
        <v>0.77</v>
      </c>
      <c r="BT106" s="46">
        <v>0.73</v>
      </c>
      <c r="BU106" s="46">
        <v>0.66</v>
      </c>
      <c r="BV106" s="46">
        <v>0.61</v>
      </c>
      <c r="BW106" s="46">
        <v>0.56</v>
      </c>
      <c r="BX106" s="46">
        <v>0.49</v>
      </c>
      <c r="BY106" s="47">
        <v>0.38</v>
      </c>
    </row>
    <row r="107" spans="35:77" ht="23.25" customHeight="1">
      <c r="AI107" s="23" t="s">
        <v>273</v>
      </c>
      <c r="AJ107" s="110"/>
      <c r="AK107" s="110"/>
      <c r="AL107" s="110"/>
      <c r="AM107" s="110"/>
      <c r="AN107" s="110"/>
      <c r="AO107" s="110"/>
      <c r="AP107" s="110"/>
      <c r="AQ107" s="110"/>
      <c r="AR107" s="110"/>
      <c r="AS107" s="110">
        <v>4900</v>
      </c>
      <c r="AT107" s="110"/>
      <c r="AU107" s="111">
        <v>4900</v>
      </c>
      <c r="BH107" s="127">
        <v>1</v>
      </c>
      <c r="BJ107" s="29">
        <v>0.83</v>
      </c>
      <c r="BK107" s="30">
        <v>0.81</v>
      </c>
      <c r="BL107" s="31">
        <v>0.77</v>
      </c>
      <c r="BP107" s="45">
        <v>0.87</v>
      </c>
      <c r="BQ107" s="46">
        <v>0.85</v>
      </c>
      <c r="BR107" s="46">
        <v>0.8</v>
      </c>
      <c r="BS107" s="46">
        <v>0.77</v>
      </c>
      <c r="BT107" s="46">
        <v>0.73</v>
      </c>
      <c r="BU107" s="46">
        <v>0.66</v>
      </c>
      <c r="BV107" s="46">
        <v>0.61</v>
      </c>
      <c r="BW107" s="46">
        <v>0.56</v>
      </c>
      <c r="BX107" s="46">
        <v>0.49</v>
      </c>
      <c r="BY107" s="47">
        <v>0.38</v>
      </c>
    </row>
    <row r="108" spans="35:77" ht="23.25" customHeight="1">
      <c r="AI108" s="23" t="s">
        <v>274</v>
      </c>
      <c r="AJ108" s="110"/>
      <c r="AK108" s="110"/>
      <c r="AL108" s="110"/>
      <c r="AM108" s="110"/>
      <c r="AN108" s="110"/>
      <c r="AO108" s="110"/>
      <c r="AP108" s="110"/>
      <c r="AQ108" s="110"/>
      <c r="AR108" s="110"/>
      <c r="AS108" s="110">
        <v>6800</v>
      </c>
      <c r="AT108" s="110"/>
      <c r="AU108" s="111">
        <v>6800</v>
      </c>
      <c r="BH108" s="127">
        <v>1</v>
      </c>
      <c r="BJ108" s="29">
        <v>0.83</v>
      </c>
      <c r="BK108" s="30">
        <v>0.81</v>
      </c>
      <c r="BL108" s="31">
        <v>0.77</v>
      </c>
      <c r="BP108" s="45">
        <v>0.87</v>
      </c>
      <c r="BQ108" s="46">
        <v>0.85</v>
      </c>
      <c r="BR108" s="46">
        <v>0.8</v>
      </c>
      <c r="BS108" s="46">
        <v>0.77</v>
      </c>
      <c r="BT108" s="46">
        <v>0.73</v>
      </c>
      <c r="BU108" s="46">
        <v>0.66</v>
      </c>
      <c r="BV108" s="46">
        <v>0.61</v>
      </c>
      <c r="BW108" s="46">
        <v>0.56</v>
      </c>
      <c r="BX108" s="46">
        <v>0.49</v>
      </c>
      <c r="BY108" s="47">
        <v>0.38</v>
      </c>
    </row>
    <row r="109" spans="35:77" ht="23.25" customHeight="1">
      <c r="AI109" s="23" t="s">
        <v>163</v>
      </c>
      <c r="AJ109" s="110"/>
      <c r="AK109" s="110"/>
      <c r="AL109" s="110"/>
      <c r="AM109" s="110"/>
      <c r="AN109" s="110"/>
      <c r="AO109" s="110"/>
      <c r="AP109" s="110"/>
      <c r="AQ109" s="110"/>
      <c r="AR109" s="110"/>
      <c r="AS109" s="110"/>
      <c r="AT109" s="110"/>
      <c r="AU109" s="111">
        <v>750</v>
      </c>
      <c r="BH109" s="127">
        <v>1</v>
      </c>
      <c r="BJ109" s="29">
        <v>0.83</v>
      </c>
      <c r="BK109" s="30">
        <v>0.81</v>
      </c>
      <c r="BL109" s="31">
        <v>0.77</v>
      </c>
      <c r="BP109" s="45">
        <v>0.86</v>
      </c>
      <c r="BQ109" s="46">
        <v>0.83</v>
      </c>
      <c r="BR109" s="46">
        <v>0.79</v>
      </c>
      <c r="BS109" s="46">
        <v>0.76</v>
      </c>
      <c r="BT109" s="46">
        <v>0.72</v>
      </c>
      <c r="BU109" s="46">
        <v>0.64</v>
      </c>
      <c r="BV109" s="46">
        <v>0.6</v>
      </c>
      <c r="BW109" s="46">
        <v>0.54</v>
      </c>
      <c r="BX109" s="46">
        <v>0.48</v>
      </c>
      <c r="BY109" s="47">
        <v>0.38</v>
      </c>
    </row>
    <row r="110" spans="35:77" ht="23.25" customHeight="1">
      <c r="AI110" s="23" t="s">
        <v>275</v>
      </c>
      <c r="AJ110" s="110"/>
      <c r="AK110" s="110"/>
      <c r="AL110" s="110"/>
      <c r="AM110" s="110"/>
      <c r="AN110" s="110"/>
      <c r="AO110" s="110"/>
      <c r="AP110" s="110"/>
      <c r="AQ110" s="110"/>
      <c r="AR110" s="110"/>
      <c r="AS110" s="110"/>
      <c r="AT110" s="110"/>
      <c r="AU110" s="111">
        <v>1400</v>
      </c>
      <c r="BH110" s="127">
        <v>1</v>
      </c>
      <c r="BJ110" s="29">
        <v>0.83</v>
      </c>
      <c r="BK110" s="30">
        <v>0.81</v>
      </c>
      <c r="BL110" s="31">
        <v>0.77</v>
      </c>
      <c r="BP110" s="45">
        <v>0.86</v>
      </c>
      <c r="BQ110" s="46">
        <v>0.83</v>
      </c>
      <c r="BR110" s="46">
        <v>0.79</v>
      </c>
      <c r="BS110" s="46">
        <v>0.76</v>
      </c>
      <c r="BT110" s="46">
        <v>0.72</v>
      </c>
      <c r="BU110" s="46">
        <v>0.64</v>
      </c>
      <c r="BV110" s="46">
        <v>0.6</v>
      </c>
      <c r="BW110" s="46">
        <v>0.54</v>
      </c>
      <c r="BX110" s="46">
        <v>0.48</v>
      </c>
      <c r="BY110" s="47">
        <v>0.38</v>
      </c>
    </row>
    <row r="111" spans="35:77" ht="23.25" customHeight="1">
      <c r="AI111" s="23" t="s">
        <v>164</v>
      </c>
      <c r="AJ111" s="110"/>
      <c r="AK111" s="110"/>
      <c r="AL111" s="110"/>
      <c r="AM111" s="110"/>
      <c r="AN111" s="110"/>
      <c r="AO111" s="110"/>
      <c r="AP111" s="110"/>
      <c r="AQ111" s="110"/>
      <c r="AR111" s="110"/>
      <c r="AS111" s="110"/>
      <c r="AT111" s="110"/>
      <c r="AU111" s="111">
        <v>2200</v>
      </c>
      <c r="BH111" s="127">
        <v>1</v>
      </c>
      <c r="BJ111" s="29">
        <v>0.83</v>
      </c>
      <c r="BK111" s="30">
        <v>0.81</v>
      </c>
      <c r="BL111" s="31">
        <v>0.77</v>
      </c>
      <c r="BP111" s="45">
        <v>0.86</v>
      </c>
      <c r="BQ111" s="46">
        <v>0.83</v>
      </c>
      <c r="BR111" s="46">
        <v>0.79</v>
      </c>
      <c r="BS111" s="46">
        <v>0.76</v>
      </c>
      <c r="BT111" s="46">
        <v>0.72</v>
      </c>
      <c r="BU111" s="46">
        <v>0.64</v>
      </c>
      <c r="BV111" s="46">
        <v>0.6</v>
      </c>
      <c r="BW111" s="46">
        <v>0.54</v>
      </c>
      <c r="BX111" s="46">
        <v>0.48</v>
      </c>
      <c r="BY111" s="47">
        <v>0.38</v>
      </c>
    </row>
    <row r="112" spans="35:77" ht="23.25" customHeight="1">
      <c r="AI112" s="23" t="s">
        <v>276</v>
      </c>
      <c r="AJ112" s="110"/>
      <c r="AK112" s="110"/>
      <c r="AL112" s="110"/>
      <c r="AM112" s="110"/>
      <c r="AN112" s="110"/>
      <c r="AO112" s="110"/>
      <c r="AP112" s="110"/>
      <c r="AQ112" s="110"/>
      <c r="AR112" s="110"/>
      <c r="AS112" s="110"/>
      <c r="AT112" s="110"/>
      <c r="AU112" s="111">
        <v>3000</v>
      </c>
      <c r="BH112" s="127">
        <v>1</v>
      </c>
      <c r="BJ112" s="29">
        <v>0.83</v>
      </c>
      <c r="BK112" s="30">
        <v>0.81</v>
      </c>
      <c r="BL112" s="31">
        <v>0.77</v>
      </c>
      <c r="BP112" s="45">
        <v>0.86</v>
      </c>
      <c r="BQ112" s="46">
        <v>0.83</v>
      </c>
      <c r="BR112" s="46">
        <v>0.79</v>
      </c>
      <c r="BS112" s="46">
        <v>0.76</v>
      </c>
      <c r="BT112" s="46">
        <v>0.72</v>
      </c>
      <c r="BU112" s="46">
        <v>0.64</v>
      </c>
      <c r="BV112" s="46">
        <v>0.6</v>
      </c>
      <c r="BW112" s="46">
        <v>0.54</v>
      </c>
      <c r="BX112" s="46">
        <v>0.48</v>
      </c>
      <c r="BY112" s="47">
        <v>0.38</v>
      </c>
    </row>
    <row r="113" spans="35:77" ht="23.25" customHeight="1">
      <c r="AI113" s="23" t="s">
        <v>277</v>
      </c>
      <c r="AJ113" s="110"/>
      <c r="AK113" s="110"/>
      <c r="AL113" s="110"/>
      <c r="AM113" s="110"/>
      <c r="AN113" s="110"/>
      <c r="AO113" s="110"/>
      <c r="AP113" s="110"/>
      <c r="AQ113" s="110"/>
      <c r="AR113" s="110"/>
      <c r="AS113" s="110"/>
      <c r="AT113" s="110"/>
      <c r="AU113" s="111">
        <v>4650</v>
      </c>
      <c r="BH113" s="127">
        <v>1</v>
      </c>
      <c r="BJ113" s="29">
        <v>0.83</v>
      </c>
      <c r="BK113" s="30">
        <v>0.81</v>
      </c>
      <c r="BL113" s="31">
        <v>0.77</v>
      </c>
      <c r="BP113" s="45">
        <v>0.86</v>
      </c>
      <c r="BQ113" s="46">
        <v>0.83</v>
      </c>
      <c r="BR113" s="46">
        <v>0.79</v>
      </c>
      <c r="BS113" s="46">
        <v>0.76</v>
      </c>
      <c r="BT113" s="46">
        <v>0.72</v>
      </c>
      <c r="BU113" s="46">
        <v>0.64</v>
      </c>
      <c r="BV113" s="46">
        <v>0.6</v>
      </c>
      <c r="BW113" s="46">
        <v>0.54</v>
      </c>
      <c r="BX113" s="46">
        <v>0.48</v>
      </c>
      <c r="BY113" s="47">
        <v>0.38</v>
      </c>
    </row>
    <row r="114" spans="35:77" ht="23.25" customHeight="1">
      <c r="AI114" s="23" t="s">
        <v>165</v>
      </c>
      <c r="AJ114" s="110"/>
      <c r="AK114" s="110"/>
      <c r="AL114" s="110"/>
      <c r="AM114" s="110"/>
      <c r="AN114" s="110"/>
      <c r="AO114" s="110"/>
      <c r="AP114" s="110"/>
      <c r="AQ114" s="110"/>
      <c r="AR114" s="110"/>
      <c r="AS114" s="110"/>
      <c r="AT114" s="110"/>
      <c r="AU114" s="111">
        <v>6450</v>
      </c>
      <c r="BH114" s="127">
        <v>1</v>
      </c>
      <c r="BJ114" s="29">
        <v>0.83</v>
      </c>
      <c r="BK114" s="30">
        <v>0.81</v>
      </c>
      <c r="BL114" s="31">
        <v>0.77</v>
      </c>
      <c r="BP114" s="45">
        <v>0.86</v>
      </c>
      <c r="BQ114" s="46">
        <v>0.83</v>
      </c>
      <c r="BR114" s="46">
        <v>0.79</v>
      </c>
      <c r="BS114" s="46">
        <v>0.76</v>
      </c>
      <c r="BT114" s="46">
        <v>0.72</v>
      </c>
      <c r="BU114" s="46">
        <v>0.64</v>
      </c>
      <c r="BV114" s="46">
        <v>0.6</v>
      </c>
      <c r="BW114" s="46">
        <v>0.54</v>
      </c>
      <c r="BX114" s="46">
        <v>0.48</v>
      </c>
      <c r="BY114" s="47">
        <v>0.38</v>
      </c>
    </row>
    <row r="115" spans="35:77" ht="23.25" customHeight="1">
      <c r="AI115" s="23" t="s">
        <v>166</v>
      </c>
      <c r="AJ115" s="110"/>
      <c r="AK115" s="110"/>
      <c r="AL115" s="110"/>
      <c r="AM115" s="110"/>
      <c r="AN115" s="110"/>
      <c r="AO115" s="110"/>
      <c r="AP115" s="110"/>
      <c r="AQ115" s="110"/>
      <c r="AR115" s="110"/>
      <c r="AS115" s="110"/>
      <c r="AT115" s="110"/>
      <c r="AU115" s="111">
        <v>2200</v>
      </c>
      <c r="BH115" s="127">
        <v>1</v>
      </c>
      <c r="BJ115" s="29">
        <v>0.83</v>
      </c>
      <c r="BK115" s="30">
        <v>0.81</v>
      </c>
      <c r="BL115" s="31">
        <v>0.77</v>
      </c>
      <c r="BP115" s="45">
        <v>0.87</v>
      </c>
      <c r="BQ115" s="46">
        <v>0.85</v>
      </c>
      <c r="BR115" s="46">
        <v>0.8</v>
      </c>
      <c r="BS115" s="46">
        <v>0.77</v>
      </c>
      <c r="BT115" s="46">
        <v>0.73</v>
      </c>
      <c r="BU115" s="46">
        <v>0.66</v>
      </c>
      <c r="BV115" s="46">
        <v>0.61</v>
      </c>
      <c r="BW115" s="46">
        <v>0.56</v>
      </c>
      <c r="BX115" s="46">
        <v>0.49</v>
      </c>
      <c r="BY115" s="47">
        <v>0.38</v>
      </c>
    </row>
    <row r="116" spans="35:77" ht="23.25" customHeight="1">
      <c r="AI116" s="23" t="s">
        <v>278</v>
      </c>
      <c r="AJ116" s="110"/>
      <c r="AK116" s="110"/>
      <c r="AL116" s="110"/>
      <c r="AM116" s="110"/>
      <c r="AN116" s="110"/>
      <c r="AO116" s="110"/>
      <c r="AP116" s="110"/>
      <c r="AQ116" s="110"/>
      <c r="AR116" s="110"/>
      <c r="AS116" s="110"/>
      <c r="AT116" s="110"/>
      <c r="AU116" s="111">
        <v>2950</v>
      </c>
      <c r="BH116" s="127">
        <v>1</v>
      </c>
      <c r="BJ116" s="29">
        <v>0.83</v>
      </c>
      <c r="BK116" s="30">
        <v>0.81</v>
      </c>
      <c r="BL116" s="31">
        <v>0.77</v>
      </c>
      <c r="BP116" s="45">
        <v>0.87</v>
      </c>
      <c r="BQ116" s="46">
        <v>0.85</v>
      </c>
      <c r="BR116" s="46">
        <v>0.8</v>
      </c>
      <c r="BS116" s="46">
        <v>0.77</v>
      </c>
      <c r="BT116" s="46">
        <v>0.73</v>
      </c>
      <c r="BU116" s="46">
        <v>0.66</v>
      </c>
      <c r="BV116" s="46">
        <v>0.61</v>
      </c>
      <c r="BW116" s="46">
        <v>0.56</v>
      </c>
      <c r="BX116" s="46">
        <v>0.49</v>
      </c>
      <c r="BY116" s="47">
        <v>0.38</v>
      </c>
    </row>
    <row r="117" spans="35:77" ht="23.25" customHeight="1">
      <c r="AI117" s="23" t="s">
        <v>167</v>
      </c>
      <c r="AJ117" s="110"/>
      <c r="AK117" s="110"/>
      <c r="AL117" s="110"/>
      <c r="AM117" s="110"/>
      <c r="AN117" s="110"/>
      <c r="AO117" s="110"/>
      <c r="AP117" s="110"/>
      <c r="AQ117" s="110"/>
      <c r="AR117" s="110"/>
      <c r="AS117" s="110"/>
      <c r="AT117" s="110"/>
      <c r="AU117" s="111">
        <v>4700</v>
      </c>
      <c r="BH117" s="127">
        <v>1</v>
      </c>
      <c r="BJ117" s="29">
        <v>0.83</v>
      </c>
      <c r="BK117" s="30">
        <v>0.81</v>
      </c>
      <c r="BL117" s="31">
        <v>0.77</v>
      </c>
      <c r="BP117" s="45">
        <v>0.87</v>
      </c>
      <c r="BQ117" s="46">
        <v>0.85</v>
      </c>
      <c r="BR117" s="46">
        <v>0.8</v>
      </c>
      <c r="BS117" s="46">
        <v>0.77</v>
      </c>
      <c r="BT117" s="46">
        <v>0.73</v>
      </c>
      <c r="BU117" s="46">
        <v>0.66</v>
      </c>
      <c r="BV117" s="46">
        <v>0.61</v>
      </c>
      <c r="BW117" s="46">
        <v>0.56</v>
      </c>
      <c r="BX117" s="46">
        <v>0.49</v>
      </c>
      <c r="BY117" s="47">
        <v>0.38</v>
      </c>
    </row>
    <row r="118" spans="35:77" ht="23.25" customHeight="1">
      <c r="AI118" s="23" t="s">
        <v>279</v>
      </c>
      <c r="AJ118" s="110"/>
      <c r="AK118" s="110"/>
      <c r="AL118" s="110"/>
      <c r="AM118" s="110"/>
      <c r="AN118" s="110"/>
      <c r="AO118" s="110"/>
      <c r="AP118" s="110"/>
      <c r="AQ118" s="110"/>
      <c r="AR118" s="110"/>
      <c r="AS118" s="110"/>
      <c r="AT118" s="110"/>
      <c r="AU118" s="111">
        <v>6500</v>
      </c>
      <c r="BH118" s="127">
        <v>1</v>
      </c>
      <c r="BJ118" s="29">
        <v>0.83</v>
      </c>
      <c r="BK118" s="30">
        <v>0.81</v>
      </c>
      <c r="BL118" s="31">
        <v>0.77</v>
      </c>
      <c r="BP118" s="45">
        <v>0.87</v>
      </c>
      <c r="BQ118" s="46">
        <v>0.85</v>
      </c>
      <c r="BR118" s="46">
        <v>0.8</v>
      </c>
      <c r="BS118" s="46">
        <v>0.77</v>
      </c>
      <c r="BT118" s="46">
        <v>0.73</v>
      </c>
      <c r="BU118" s="46">
        <v>0.66</v>
      </c>
      <c r="BV118" s="46">
        <v>0.61</v>
      </c>
      <c r="BW118" s="46">
        <v>0.56</v>
      </c>
      <c r="BX118" s="46">
        <v>0.49</v>
      </c>
      <c r="BY118" s="47">
        <v>0.38</v>
      </c>
    </row>
    <row r="119" spans="35:77" ht="23.25" customHeight="1">
      <c r="AI119" s="23" t="s">
        <v>280</v>
      </c>
      <c r="AJ119" s="110"/>
      <c r="AK119" s="110"/>
      <c r="AL119" s="110"/>
      <c r="AM119" s="110"/>
      <c r="AN119" s="110"/>
      <c r="AO119" s="110"/>
      <c r="AP119" s="110"/>
      <c r="AQ119" s="110"/>
      <c r="AR119" s="110"/>
      <c r="AS119" s="110"/>
      <c r="AT119" s="110"/>
      <c r="AU119" s="111">
        <v>2200</v>
      </c>
      <c r="BH119" s="127">
        <v>1</v>
      </c>
      <c r="BJ119" s="29">
        <v>0.83</v>
      </c>
      <c r="BK119" s="30">
        <v>0.81</v>
      </c>
      <c r="BL119" s="31">
        <v>0.77</v>
      </c>
      <c r="BP119" s="45">
        <v>0.87</v>
      </c>
      <c r="BQ119" s="46">
        <v>0.85</v>
      </c>
      <c r="BR119" s="46">
        <v>0.8</v>
      </c>
      <c r="BS119" s="46">
        <v>0.77</v>
      </c>
      <c r="BT119" s="46">
        <v>0.73</v>
      </c>
      <c r="BU119" s="46">
        <v>0.66</v>
      </c>
      <c r="BV119" s="46">
        <v>0.61</v>
      </c>
      <c r="BW119" s="46">
        <v>0.56</v>
      </c>
      <c r="BX119" s="46">
        <v>0.49</v>
      </c>
      <c r="BY119" s="47">
        <v>0.38</v>
      </c>
    </row>
    <row r="120" spans="35:77" ht="23.25" customHeight="1">
      <c r="AI120" s="23" t="s">
        <v>168</v>
      </c>
      <c r="AJ120" s="110"/>
      <c r="AK120" s="110"/>
      <c r="AL120" s="110"/>
      <c r="AM120" s="110"/>
      <c r="AN120" s="110"/>
      <c r="AO120" s="110"/>
      <c r="AP120" s="110"/>
      <c r="AQ120" s="110"/>
      <c r="AR120" s="110"/>
      <c r="AS120" s="110"/>
      <c r="AT120" s="110"/>
      <c r="AU120" s="111">
        <v>2950</v>
      </c>
      <c r="BH120" s="127">
        <v>1</v>
      </c>
      <c r="BJ120" s="29">
        <v>0.83</v>
      </c>
      <c r="BK120" s="30">
        <v>0.81</v>
      </c>
      <c r="BL120" s="31">
        <v>0.77</v>
      </c>
      <c r="BP120" s="45">
        <v>0.87</v>
      </c>
      <c r="BQ120" s="46">
        <v>0.85</v>
      </c>
      <c r="BR120" s="46">
        <v>0.8</v>
      </c>
      <c r="BS120" s="46">
        <v>0.77</v>
      </c>
      <c r="BT120" s="46">
        <v>0.73</v>
      </c>
      <c r="BU120" s="46">
        <v>0.66</v>
      </c>
      <c r="BV120" s="46">
        <v>0.61</v>
      </c>
      <c r="BW120" s="46">
        <v>0.56</v>
      </c>
      <c r="BX120" s="46">
        <v>0.49</v>
      </c>
      <c r="BY120" s="47">
        <v>0.38</v>
      </c>
    </row>
    <row r="121" spans="35:77" ht="23.25" customHeight="1">
      <c r="AI121" s="23" t="s">
        <v>169</v>
      </c>
      <c r="AJ121" s="110"/>
      <c r="AK121" s="110"/>
      <c r="AL121" s="110"/>
      <c r="AM121" s="110"/>
      <c r="AN121" s="110"/>
      <c r="AO121" s="110"/>
      <c r="AP121" s="110"/>
      <c r="AQ121" s="110"/>
      <c r="AR121" s="110"/>
      <c r="AS121" s="110"/>
      <c r="AT121" s="110"/>
      <c r="AU121" s="111">
        <v>4700</v>
      </c>
      <c r="BH121" s="127">
        <v>1</v>
      </c>
      <c r="BJ121" s="29">
        <v>0.83</v>
      </c>
      <c r="BK121" s="30">
        <v>0.81</v>
      </c>
      <c r="BL121" s="31">
        <v>0.77</v>
      </c>
      <c r="BP121" s="45">
        <v>0.87</v>
      </c>
      <c r="BQ121" s="46">
        <v>0.85</v>
      </c>
      <c r="BR121" s="46">
        <v>0.8</v>
      </c>
      <c r="BS121" s="46">
        <v>0.77</v>
      </c>
      <c r="BT121" s="46">
        <v>0.73</v>
      </c>
      <c r="BU121" s="46">
        <v>0.66</v>
      </c>
      <c r="BV121" s="46">
        <v>0.61</v>
      </c>
      <c r="BW121" s="46">
        <v>0.56</v>
      </c>
      <c r="BX121" s="46">
        <v>0.49</v>
      </c>
      <c r="BY121" s="47">
        <v>0.38</v>
      </c>
    </row>
    <row r="122" spans="35:77" ht="23.25" customHeight="1">
      <c r="AI122" s="23" t="s">
        <v>170</v>
      </c>
      <c r="AJ122" s="110"/>
      <c r="AK122" s="110"/>
      <c r="AL122" s="110"/>
      <c r="AM122" s="110"/>
      <c r="AN122" s="110"/>
      <c r="AO122" s="110"/>
      <c r="AP122" s="110"/>
      <c r="AQ122" s="110"/>
      <c r="AR122" s="110"/>
      <c r="AS122" s="110"/>
      <c r="AT122" s="110"/>
      <c r="AU122" s="111">
        <v>6500</v>
      </c>
      <c r="BH122" s="127">
        <v>1</v>
      </c>
      <c r="BJ122" s="29">
        <v>0.83</v>
      </c>
      <c r="BK122" s="30">
        <v>0.81</v>
      </c>
      <c r="BL122" s="31">
        <v>0.77</v>
      </c>
      <c r="BP122" s="45">
        <v>0.87</v>
      </c>
      <c r="BQ122" s="46">
        <v>0.85</v>
      </c>
      <c r="BR122" s="46">
        <v>0.8</v>
      </c>
      <c r="BS122" s="46">
        <v>0.77</v>
      </c>
      <c r="BT122" s="46">
        <v>0.73</v>
      </c>
      <c r="BU122" s="46">
        <v>0.66</v>
      </c>
      <c r="BV122" s="46">
        <v>0.61</v>
      </c>
      <c r="BW122" s="46">
        <v>0.56</v>
      </c>
      <c r="BX122" s="46">
        <v>0.49</v>
      </c>
      <c r="BY122" s="47">
        <v>0.38</v>
      </c>
    </row>
    <row r="123" spans="35:77" ht="23.25" customHeight="1">
      <c r="AI123" s="23" t="s">
        <v>281</v>
      </c>
      <c r="AJ123" s="110"/>
      <c r="AK123" s="110"/>
      <c r="AL123" s="110"/>
      <c r="AM123" s="110"/>
      <c r="AN123" s="110"/>
      <c r="AO123" s="110"/>
      <c r="AP123" s="110"/>
      <c r="AQ123" s="110"/>
      <c r="AR123" s="110"/>
      <c r="AS123" s="110"/>
      <c r="AT123" s="110"/>
      <c r="AU123" s="111">
        <v>1550</v>
      </c>
      <c r="BH123" s="127">
        <v>1</v>
      </c>
      <c r="BJ123" s="29">
        <v>0.83</v>
      </c>
      <c r="BK123" s="30">
        <v>0.81</v>
      </c>
      <c r="BL123" s="31">
        <v>0.77</v>
      </c>
      <c r="BP123" s="45">
        <v>0.87</v>
      </c>
      <c r="BQ123" s="46">
        <v>0.85</v>
      </c>
      <c r="BR123" s="46">
        <v>0.8</v>
      </c>
      <c r="BS123" s="46">
        <v>0.77</v>
      </c>
      <c r="BT123" s="46">
        <v>0.73</v>
      </c>
      <c r="BU123" s="46">
        <v>0.66</v>
      </c>
      <c r="BV123" s="46">
        <v>0.61</v>
      </c>
      <c r="BW123" s="46">
        <v>0.56</v>
      </c>
      <c r="BX123" s="46">
        <v>0.49</v>
      </c>
      <c r="BY123" s="47">
        <v>0.39</v>
      </c>
    </row>
    <row r="124" spans="35:77" ht="23.25" customHeight="1">
      <c r="AI124" s="23" t="s">
        <v>171</v>
      </c>
      <c r="AJ124" s="110"/>
      <c r="AK124" s="110"/>
      <c r="AL124" s="110"/>
      <c r="AM124" s="110"/>
      <c r="AN124" s="110"/>
      <c r="AO124" s="110"/>
      <c r="AP124" s="110"/>
      <c r="AQ124" s="110"/>
      <c r="AR124" s="110"/>
      <c r="AS124" s="110"/>
      <c r="AT124" s="110"/>
      <c r="AU124" s="111">
        <v>3100</v>
      </c>
      <c r="BH124" s="127">
        <v>1</v>
      </c>
      <c r="BJ124" s="29">
        <v>0.83</v>
      </c>
      <c r="BK124" s="30">
        <v>0.81</v>
      </c>
      <c r="BL124" s="31">
        <v>0.77</v>
      </c>
      <c r="BP124" s="45">
        <v>0.87</v>
      </c>
      <c r="BQ124" s="46">
        <v>0.85</v>
      </c>
      <c r="BR124" s="46">
        <v>0.8</v>
      </c>
      <c r="BS124" s="46">
        <v>0.77</v>
      </c>
      <c r="BT124" s="46">
        <v>0.73</v>
      </c>
      <c r="BU124" s="46">
        <v>0.66</v>
      </c>
      <c r="BV124" s="46">
        <v>0.61</v>
      </c>
      <c r="BW124" s="46">
        <v>0.56</v>
      </c>
      <c r="BX124" s="46">
        <v>0.49</v>
      </c>
      <c r="BY124" s="47">
        <v>0.39</v>
      </c>
    </row>
    <row r="125" spans="35:77" ht="23.25" customHeight="1">
      <c r="AI125" s="23" t="s">
        <v>172</v>
      </c>
      <c r="AJ125" s="110"/>
      <c r="AK125" s="110"/>
      <c r="AL125" s="110"/>
      <c r="AM125" s="110"/>
      <c r="AN125" s="110"/>
      <c r="AO125" s="110"/>
      <c r="AP125" s="110"/>
      <c r="AQ125" s="110"/>
      <c r="AR125" s="110"/>
      <c r="AS125" s="110">
        <v>4900</v>
      </c>
      <c r="AT125" s="110"/>
      <c r="AU125" s="111">
        <v>4900</v>
      </c>
      <c r="BH125" s="127">
        <v>1</v>
      </c>
      <c r="BJ125" s="29">
        <v>0.83</v>
      </c>
      <c r="BK125" s="30">
        <v>0.81</v>
      </c>
      <c r="BL125" s="31">
        <v>0.77</v>
      </c>
      <c r="BP125" s="45">
        <v>0.87</v>
      </c>
      <c r="BQ125" s="46">
        <v>0.85</v>
      </c>
      <c r="BR125" s="46">
        <v>0.8</v>
      </c>
      <c r="BS125" s="46">
        <v>0.77</v>
      </c>
      <c r="BT125" s="46">
        <v>0.73</v>
      </c>
      <c r="BU125" s="46">
        <v>0.66</v>
      </c>
      <c r="BV125" s="46">
        <v>0.61</v>
      </c>
      <c r="BW125" s="46">
        <v>0.56</v>
      </c>
      <c r="BX125" s="46">
        <v>0.49</v>
      </c>
      <c r="BY125" s="47">
        <v>0.39</v>
      </c>
    </row>
    <row r="126" spans="35:77" ht="23.25" customHeight="1">
      <c r="AI126" s="23" t="s">
        <v>282</v>
      </c>
      <c r="AJ126" s="110"/>
      <c r="AK126" s="110"/>
      <c r="AL126" s="110"/>
      <c r="AM126" s="110"/>
      <c r="AN126" s="110"/>
      <c r="AO126" s="110"/>
      <c r="AP126" s="110"/>
      <c r="AQ126" s="110"/>
      <c r="AR126" s="110"/>
      <c r="AS126" s="110">
        <v>6800</v>
      </c>
      <c r="AT126" s="110"/>
      <c r="AU126" s="111">
        <v>6800</v>
      </c>
      <c r="BH126" s="127">
        <v>1</v>
      </c>
      <c r="BJ126" s="29">
        <v>0.83</v>
      </c>
      <c r="BK126" s="30">
        <v>0.81</v>
      </c>
      <c r="BL126" s="31">
        <v>0.77</v>
      </c>
      <c r="BP126" s="45">
        <v>0.87</v>
      </c>
      <c r="BQ126" s="46">
        <v>0.85</v>
      </c>
      <c r="BR126" s="46">
        <v>0.8</v>
      </c>
      <c r="BS126" s="46">
        <v>0.77</v>
      </c>
      <c r="BT126" s="46">
        <v>0.73</v>
      </c>
      <c r="BU126" s="46">
        <v>0.66</v>
      </c>
      <c r="BV126" s="46">
        <v>0.61</v>
      </c>
      <c r="BW126" s="46">
        <v>0.56</v>
      </c>
      <c r="BX126" s="46">
        <v>0.49</v>
      </c>
      <c r="BY126" s="47">
        <v>0.39</v>
      </c>
    </row>
    <row r="127" spans="35:77" ht="23.25" customHeight="1">
      <c r="AI127" s="23" t="s">
        <v>283</v>
      </c>
      <c r="AJ127" s="110"/>
      <c r="AK127" s="110"/>
      <c r="AL127" s="110"/>
      <c r="AM127" s="110"/>
      <c r="AN127" s="110"/>
      <c r="AO127" s="110"/>
      <c r="AP127" s="110"/>
      <c r="AQ127" s="110"/>
      <c r="AR127" s="110"/>
      <c r="AS127" s="110"/>
      <c r="AT127" s="110"/>
      <c r="AU127" s="111">
        <v>4650</v>
      </c>
      <c r="BH127" s="127">
        <v>1</v>
      </c>
      <c r="BJ127" s="29">
        <v>0.83</v>
      </c>
      <c r="BK127" s="30">
        <v>0.81</v>
      </c>
      <c r="BL127" s="31">
        <v>0.77</v>
      </c>
      <c r="BP127" s="45">
        <v>0.86</v>
      </c>
      <c r="BQ127" s="46">
        <v>0.84</v>
      </c>
      <c r="BR127" s="46">
        <v>0.79</v>
      </c>
      <c r="BS127" s="46">
        <v>0.76</v>
      </c>
      <c r="BT127" s="46">
        <v>0.72</v>
      </c>
      <c r="BU127" s="46">
        <v>0.65</v>
      </c>
      <c r="BV127" s="46">
        <v>0.6</v>
      </c>
      <c r="BW127" s="46">
        <v>0.55</v>
      </c>
      <c r="BX127" s="46">
        <v>0.49</v>
      </c>
      <c r="BY127" s="47">
        <v>0.39</v>
      </c>
    </row>
    <row r="128" spans="35:77" ht="23.25" customHeight="1">
      <c r="AI128" s="23" t="s">
        <v>173</v>
      </c>
      <c r="AJ128" s="110"/>
      <c r="AK128" s="110"/>
      <c r="AL128" s="110"/>
      <c r="AM128" s="110"/>
      <c r="AN128" s="110"/>
      <c r="AO128" s="110"/>
      <c r="AP128" s="110"/>
      <c r="AQ128" s="110"/>
      <c r="AR128" s="110"/>
      <c r="AS128" s="110"/>
      <c r="AT128" s="110"/>
      <c r="AU128" s="111">
        <v>6450</v>
      </c>
      <c r="BH128" s="127">
        <v>1</v>
      </c>
      <c r="BJ128" s="29">
        <v>0.83</v>
      </c>
      <c r="BK128" s="30">
        <v>0.81</v>
      </c>
      <c r="BL128" s="31">
        <v>0.77</v>
      </c>
      <c r="BP128" s="45">
        <v>0.86</v>
      </c>
      <c r="BQ128" s="46">
        <v>0.84</v>
      </c>
      <c r="BR128" s="46">
        <v>0.79</v>
      </c>
      <c r="BS128" s="46">
        <v>0.76</v>
      </c>
      <c r="BT128" s="46">
        <v>0.72</v>
      </c>
      <c r="BU128" s="46">
        <v>0.65</v>
      </c>
      <c r="BV128" s="46">
        <v>0.6</v>
      </c>
      <c r="BW128" s="46">
        <v>0.55</v>
      </c>
      <c r="BX128" s="46">
        <v>0.49</v>
      </c>
      <c r="BY128" s="47">
        <v>0.39</v>
      </c>
    </row>
    <row r="129" spans="35:77" ht="23.25" customHeight="1">
      <c r="AI129" s="23" t="s">
        <v>284</v>
      </c>
      <c r="AJ129" s="110"/>
      <c r="AK129" s="110"/>
      <c r="AL129" s="110"/>
      <c r="AM129" s="110"/>
      <c r="AN129" s="110"/>
      <c r="AO129" s="110"/>
      <c r="AP129" s="110"/>
      <c r="AQ129" s="110"/>
      <c r="AR129" s="110"/>
      <c r="AS129" s="110"/>
      <c r="AT129" s="110"/>
      <c r="AU129" s="111">
        <v>4700</v>
      </c>
      <c r="BH129" s="127">
        <v>1</v>
      </c>
      <c r="BJ129" s="29">
        <v>0.83</v>
      </c>
      <c r="BK129" s="30">
        <v>0.81</v>
      </c>
      <c r="BL129" s="31">
        <v>0.77</v>
      </c>
      <c r="BP129" s="45">
        <v>0.87</v>
      </c>
      <c r="BQ129" s="46">
        <v>0.85</v>
      </c>
      <c r="BR129" s="46">
        <v>0.8</v>
      </c>
      <c r="BS129" s="46">
        <v>0.77</v>
      </c>
      <c r="BT129" s="46">
        <v>0.73</v>
      </c>
      <c r="BU129" s="46">
        <v>0.66</v>
      </c>
      <c r="BV129" s="46">
        <v>0.61</v>
      </c>
      <c r="BW129" s="46">
        <v>0.56</v>
      </c>
      <c r="BX129" s="46">
        <v>0.49</v>
      </c>
      <c r="BY129" s="47">
        <v>0.39</v>
      </c>
    </row>
    <row r="130" spans="35:77" ht="23.25" customHeight="1">
      <c r="AI130" s="23" t="s">
        <v>174</v>
      </c>
      <c r="AJ130" s="110"/>
      <c r="AK130" s="110"/>
      <c r="AL130" s="110"/>
      <c r="AM130" s="110"/>
      <c r="AN130" s="110"/>
      <c r="AO130" s="110"/>
      <c r="AP130" s="110"/>
      <c r="AQ130" s="110"/>
      <c r="AR130" s="110"/>
      <c r="AS130" s="110"/>
      <c r="AT130" s="110"/>
      <c r="AU130" s="111">
        <v>6500</v>
      </c>
      <c r="BH130" s="127">
        <v>1</v>
      </c>
      <c r="BJ130" s="29">
        <v>0.83</v>
      </c>
      <c r="BK130" s="30">
        <v>0.81</v>
      </c>
      <c r="BL130" s="31">
        <v>0.77</v>
      </c>
      <c r="BP130" s="45">
        <v>0.87</v>
      </c>
      <c r="BQ130" s="46">
        <v>0.85</v>
      </c>
      <c r="BR130" s="46">
        <v>0.8</v>
      </c>
      <c r="BS130" s="46">
        <v>0.77</v>
      </c>
      <c r="BT130" s="46">
        <v>0.73</v>
      </c>
      <c r="BU130" s="46">
        <v>0.66</v>
      </c>
      <c r="BV130" s="46">
        <v>0.61</v>
      </c>
      <c r="BW130" s="46">
        <v>0.56</v>
      </c>
      <c r="BX130" s="46">
        <v>0.49</v>
      </c>
      <c r="BY130" s="47">
        <v>0.39</v>
      </c>
    </row>
    <row r="131" spans="35:77" ht="23.25" customHeight="1">
      <c r="AI131" s="23" t="s">
        <v>175</v>
      </c>
      <c r="AJ131" s="110"/>
      <c r="AK131" s="110"/>
      <c r="AL131" s="110"/>
      <c r="AM131" s="110"/>
      <c r="AN131" s="110"/>
      <c r="AO131" s="110"/>
      <c r="AP131" s="110"/>
      <c r="AQ131" s="110"/>
      <c r="AR131" s="110"/>
      <c r="AS131" s="110"/>
      <c r="AT131" s="110"/>
      <c r="AU131" s="111">
        <v>4700</v>
      </c>
      <c r="BH131" s="127">
        <v>1</v>
      </c>
      <c r="BJ131" s="29">
        <v>0.83</v>
      </c>
      <c r="BK131" s="30">
        <v>0.81</v>
      </c>
      <c r="BL131" s="31">
        <v>0.77</v>
      </c>
      <c r="BP131" s="45">
        <v>0.87</v>
      </c>
      <c r="BQ131" s="46">
        <v>0.85</v>
      </c>
      <c r="BR131" s="46">
        <v>0.8</v>
      </c>
      <c r="BS131" s="46">
        <v>0.77</v>
      </c>
      <c r="BT131" s="46">
        <v>0.73</v>
      </c>
      <c r="BU131" s="46">
        <v>0.66</v>
      </c>
      <c r="BV131" s="46">
        <v>0.61</v>
      </c>
      <c r="BW131" s="46">
        <v>0.56</v>
      </c>
      <c r="BX131" s="46">
        <v>0.49</v>
      </c>
      <c r="BY131" s="47">
        <v>0.39</v>
      </c>
    </row>
    <row r="132" spans="35:77" ht="23.25" customHeight="1">
      <c r="AI132" s="23" t="s">
        <v>176</v>
      </c>
      <c r="AJ132" s="110"/>
      <c r="AK132" s="110"/>
      <c r="AL132" s="110"/>
      <c r="AM132" s="110"/>
      <c r="AN132" s="110"/>
      <c r="AO132" s="110"/>
      <c r="AP132" s="110"/>
      <c r="AQ132" s="110"/>
      <c r="AR132" s="110"/>
      <c r="AS132" s="110"/>
      <c r="AT132" s="110"/>
      <c r="AU132" s="111">
        <v>6500</v>
      </c>
      <c r="BH132" s="127">
        <v>1</v>
      </c>
      <c r="BJ132" s="29">
        <v>0.83</v>
      </c>
      <c r="BK132" s="30">
        <v>0.81</v>
      </c>
      <c r="BL132" s="31">
        <v>0.77</v>
      </c>
      <c r="BP132" s="45">
        <v>0.87</v>
      </c>
      <c r="BQ132" s="46">
        <v>0.85</v>
      </c>
      <c r="BR132" s="46">
        <v>0.8</v>
      </c>
      <c r="BS132" s="46">
        <v>0.77</v>
      </c>
      <c r="BT132" s="46">
        <v>0.73</v>
      </c>
      <c r="BU132" s="46">
        <v>0.66</v>
      </c>
      <c r="BV132" s="46">
        <v>0.61</v>
      </c>
      <c r="BW132" s="46">
        <v>0.56</v>
      </c>
      <c r="BX132" s="46">
        <v>0.49</v>
      </c>
      <c r="BY132" s="47">
        <v>0.39</v>
      </c>
    </row>
    <row r="133" spans="35:77" ht="23.25" customHeight="1">
      <c r="AI133" s="23" t="s">
        <v>177</v>
      </c>
      <c r="AJ133" s="110"/>
      <c r="AK133" s="110"/>
      <c r="AL133" s="110"/>
      <c r="AM133" s="110"/>
      <c r="AN133" s="110"/>
      <c r="AO133" s="110"/>
      <c r="AP133" s="110"/>
      <c r="AQ133" s="110"/>
      <c r="AR133" s="110"/>
      <c r="AS133" s="110"/>
      <c r="AT133" s="110">
        <v>400</v>
      </c>
      <c r="AU133" s="111">
        <v>400</v>
      </c>
      <c r="BH133" s="127">
        <v>1</v>
      </c>
      <c r="BJ133" s="29">
        <v>0.76</v>
      </c>
      <c r="BK133" s="30">
        <v>0.72</v>
      </c>
      <c r="BL133" s="31">
        <v>0.64</v>
      </c>
      <c r="BP133" s="45">
        <v>0.88</v>
      </c>
      <c r="BQ133" s="46">
        <v>0.86</v>
      </c>
      <c r="BR133" s="46">
        <v>0.82</v>
      </c>
      <c r="BS133" s="46">
        <v>0.8</v>
      </c>
      <c r="BT133" s="46">
        <v>0.76</v>
      </c>
      <c r="BU133" s="46">
        <v>0.7</v>
      </c>
      <c r="BV133" s="46">
        <v>0.66</v>
      </c>
      <c r="BW133" s="46">
        <v>0.59</v>
      </c>
      <c r="BX133" s="46">
        <v>0.52</v>
      </c>
      <c r="BY133" s="47">
        <v>0.44</v>
      </c>
    </row>
    <row r="134" spans="35:77" ht="23.25" customHeight="1">
      <c r="AI134" s="23" t="s">
        <v>178</v>
      </c>
      <c r="AJ134" s="110"/>
      <c r="AK134" s="110"/>
      <c r="AL134" s="110"/>
      <c r="AM134" s="110"/>
      <c r="AN134" s="110"/>
      <c r="AO134" s="110"/>
      <c r="AP134" s="110"/>
      <c r="AQ134" s="110"/>
      <c r="AR134" s="110"/>
      <c r="AS134" s="110"/>
      <c r="AT134" s="110">
        <v>850</v>
      </c>
      <c r="AU134" s="111">
        <v>850</v>
      </c>
      <c r="BH134" s="127">
        <v>1</v>
      </c>
      <c r="BJ134" s="29">
        <v>0.76</v>
      </c>
      <c r="BK134" s="30">
        <v>0.72</v>
      </c>
      <c r="BL134" s="31">
        <v>0.64</v>
      </c>
      <c r="BP134" s="45">
        <v>0.94</v>
      </c>
      <c r="BQ134" s="46">
        <v>0.92</v>
      </c>
      <c r="BR134" s="46">
        <v>0.89</v>
      </c>
      <c r="BS134" s="46">
        <v>0.87</v>
      </c>
      <c r="BT134" s="46">
        <v>0.82</v>
      </c>
      <c r="BU134" s="46">
        <v>0.76</v>
      </c>
      <c r="BV134" s="46">
        <v>0.73</v>
      </c>
      <c r="BW134" s="46">
        <v>0.65</v>
      </c>
      <c r="BX134" s="46">
        <v>0.57</v>
      </c>
      <c r="BY134" s="47">
        <v>0.48</v>
      </c>
    </row>
    <row r="135" spans="35:77" ht="23.25" customHeight="1">
      <c r="AI135" s="23" t="s">
        <v>285</v>
      </c>
      <c r="AJ135" s="110"/>
      <c r="AK135" s="110"/>
      <c r="AL135" s="110"/>
      <c r="AM135" s="110"/>
      <c r="AN135" s="110"/>
      <c r="AO135" s="110"/>
      <c r="AP135" s="110"/>
      <c r="AQ135" s="110"/>
      <c r="AR135" s="110"/>
      <c r="AS135" s="110"/>
      <c r="AT135" s="110">
        <v>1300</v>
      </c>
      <c r="AU135" s="111">
        <v>1300</v>
      </c>
      <c r="BH135" s="127">
        <v>1</v>
      </c>
      <c r="BJ135" s="29">
        <v>0.76</v>
      </c>
      <c r="BK135" s="30">
        <v>0.72</v>
      </c>
      <c r="BL135" s="31">
        <v>0.64</v>
      </c>
      <c r="BP135" s="45">
        <v>0.94</v>
      </c>
      <c r="BQ135" s="46">
        <v>0.92</v>
      </c>
      <c r="BR135" s="46">
        <v>0.89</v>
      </c>
      <c r="BS135" s="46">
        <v>0.86</v>
      </c>
      <c r="BT135" s="46">
        <v>0.81</v>
      </c>
      <c r="BU135" s="46">
        <v>0.76</v>
      </c>
      <c r="BV135" s="46">
        <v>0.72</v>
      </c>
      <c r="BW135" s="46">
        <v>0.64</v>
      </c>
      <c r="BX135" s="46">
        <v>0.56</v>
      </c>
      <c r="BY135" s="47">
        <v>0.47</v>
      </c>
    </row>
    <row r="136" spans="35:77" ht="23.25" customHeight="1">
      <c r="AI136" s="23" t="s">
        <v>179</v>
      </c>
      <c r="AJ136" s="110"/>
      <c r="AK136" s="110"/>
      <c r="AL136" s="110"/>
      <c r="AM136" s="110"/>
      <c r="AN136" s="110"/>
      <c r="AO136" s="110"/>
      <c r="AP136" s="110"/>
      <c r="AQ136" s="110"/>
      <c r="AR136" s="110"/>
      <c r="AS136" s="110"/>
      <c r="AT136" s="110">
        <v>1700</v>
      </c>
      <c r="AU136" s="111">
        <v>1700</v>
      </c>
      <c r="BH136" s="127">
        <v>1</v>
      </c>
      <c r="BJ136" s="29">
        <v>0.76</v>
      </c>
      <c r="BK136" s="30">
        <v>0.72</v>
      </c>
      <c r="BL136" s="31">
        <v>0.64</v>
      </c>
      <c r="BP136" s="45">
        <v>0.94</v>
      </c>
      <c r="BQ136" s="46">
        <v>0.92</v>
      </c>
      <c r="BR136" s="46">
        <v>0.89</v>
      </c>
      <c r="BS136" s="46">
        <v>0.86</v>
      </c>
      <c r="BT136" s="46">
        <v>0.81</v>
      </c>
      <c r="BU136" s="46">
        <v>0.76</v>
      </c>
      <c r="BV136" s="46">
        <v>0.72</v>
      </c>
      <c r="BW136" s="46">
        <v>0.64</v>
      </c>
      <c r="BX136" s="46">
        <v>0.56</v>
      </c>
      <c r="BY136" s="47">
        <v>0.47</v>
      </c>
    </row>
    <row r="137" spans="35:77" ht="23.25" customHeight="1">
      <c r="AI137" s="23" t="s">
        <v>180</v>
      </c>
      <c r="AJ137" s="110"/>
      <c r="AK137" s="110"/>
      <c r="AL137" s="110"/>
      <c r="AM137" s="110"/>
      <c r="AN137" s="110"/>
      <c r="AO137" s="110"/>
      <c r="AP137" s="110"/>
      <c r="AQ137" s="110"/>
      <c r="AR137" s="110"/>
      <c r="AS137" s="110"/>
      <c r="AT137" s="110">
        <v>2900</v>
      </c>
      <c r="AU137" s="111"/>
      <c r="BH137" s="127">
        <v>1</v>
      </c>
      <c r="BJ137" s="29">
        <v>0.76</v>
      </c>
      <c r="BK137" s="30">
        <v>0.72</v>
      </c>
      <c r="BL137" s="31">
        <v>0.64</v>
      </c>
      <c r="BP137" s="45">
        <v>0.94</v>
      </c>
      <c r="BQ137" s="46">
        <v>0.92</v>
      </c>
      <c r="BR137" s="46">
        <v>0.89</v>
      </c>
      <c r="BS137" s="46">
        <v>0.86</v>
      </c>
      <c r="BT137" s="46">
        <v>0.82</v>
      </c>
      <c r="BU137" s="46">
        <v>0.76</v>
      </c>
      <c r="BV137" s="46">
        <v>0.74</v>
      </c>
      <c r="BW137" s="46">
        <v>0.66</v>
      </c>
      <c r="BX137" s="46">
        <v>0.58</v>
      </c>
      <c r="BY137" s="47">
        <v>0.5</v>
      </c>
    </row>
    <row r="138" spans="35:77" ht="23.25" customHeight="1">
      <c r="AI138" s="23" t="s">
        <v>181</v>
      </c>
      <c r="AJ138" s="110"/>
      <c r="AK138" s="110"/>
      <c r="AL138" s="110"/>
      <c r="AM138" s="110"/>
      <c r="AN138" s="110"/>
      <c r="AO138" s="110"/>
      <c r="AP138" s="110"/>
      <c r="AQ138" s="110"/>
      <c r="AR138" s="110"/>
      <c r="AS138" s="110"/>
      <c r="AT138" s="110">
        <v>4400</v>
      </c>
      <c r="AU138" s="111"/>
      <c r="BH138" s="127">
        <v>1</v>
      </c>
      <c r="BJ138" s="29">
        <v>0.76</v>
      </c>
      <c r="BK138" s="30">
        <v>0.72</v>
      </c>
      <c r="BL138" s="31">
        <v>0.64</v>
      </c>
      <c r="BP138" s="45">
        <v>0.94</v>
      </c>
      <c r="BQ138" s="46">
        <v>0.92</v>
      </c>
      <c r="BR138" s="46">
        <v>0.89</v>
      </c>
      <c r="BS138" s="46">
        <v>0.86</v>
      </c>
      <c r="BT138" s="46">
        <v>0.83</v>
      </c>
      <c r="BU138" s="46">
        <v>0.76</v>
      </c>
      <c r="BV138" s="46">
        <v>0.74</v>
      </c>
      <c r="BW138" s="46">
        <v>0.66</v>
      </c>
      <c r="BX138" s="46">
        <v>0.58</v>
      </c>
      <c r="BY138" s="47">
        <v>0.51</v>
      </c>
    </row>
    <row r="139" spans="35:77" ht="23.25" customHeight="1">
      <c r="AI139" s="23" t="s">
        <v>286</v>
      </c>
      <c r="AJ139" s="110"/>
      <c r="AK139" s="110"/>
      <c r="AL139" s="110"/>
      <c r="AM139" s="110"/>
      <c r="AN139" s="110"/>
      <c r="AO139" s="110"/>
      <c r="AP139" s="110"/>
      <c r="AQ139" s="110"/>
      <c r="AR139" s="110"/>
      <c r="AS139" s="110"/>
      <c r="AT139" s="110">
        <v>6000</v>
      </c>
      <c r="AU139" s="111"/>
      <c r="BH139" s="127">
        <v>1</v>
      </c>
      <c r="BJ139" s="29">
        <v>0.76</v>
      </c>
      <c r="BK139" s="30">
        <v>0.72</v>
      </c>
      <c r="BL139" s="31">
        <v>0.64</v>
      </c>
      <c r="BP139" s="45">
        <v>0.94</v>
      </c>
      <c r="BQ139" s="46">
        <v>0.92</v>
      </c>
      <c r="BR139" s="46">
        <v>0.89</v>
      </c>
      <c r="BS139" s="46">
        <v>0.87</v>
      </c>
      <c r="BT139" s="46">
        <v>0.83</v>
      </c>
      <c r="BU139" s="46">
        <v>0.77</v>
      </c>
      <c r="BV139" s="46">
        <v>0.74</v>
      </c>
      <c r="BW139" s="46">
        <v>0.66</v>
      </c>
      <c r="BX139" s="46">
        <v>0.58</v>
      </c>
      <c r="BY139" s="47">
        <v>0.51</v>
      </c>
    </row>
    <row r="140" spans="35:77" ht="23.25" customHeight="1">
      <c r="AI140" s="23" t="s">
        <v>287</v>
      </c>
      <c r="AJ140" s="110"/>
      <c r="AK140" s="110"/>
      <c r="AL140" s="110"/>
      <c r="AM140" s="110"/>
      <c r="AN140" s="110"/>
      <c r="AO140" s="110"/>
      <c r="AP140" s="110"/>
      <c r="AQ140" s="110"/>
      <c r="AR140" s="110"/>
      <c r="AS140" s="110"/>
      <c r="AT140" s="110">
        <v>7600</v>
      </c>
      <c r="AU140" s="111"/>
      <c r="BH140" s="127">
        <v>1</v>
      </c>
      <c r="BJ140" s="29">
        <v>0.76</v>
      </c>
      <c r="BK140" s="30">
        <v>0.72</v>
      </c>
      <c r="BL140" s="31">
        <v>0.64</v>
      </c>
      <c r="BP140" s="45">
        <v>0.95</v>
      </c>
      <c r="BQ140" s="46">
        <v>0.93</v>
      </c>
      <c r="BR140" s="46">
        <v>0.9</v>
      </c>
      <c r="BS140" s="46">
        <v>0.87</v>
      </c>
      <c r="BT140" s="46">
        <v>0.83</v>
      </c>
      <c r="BU140" s="46">
        <v>0.78</v>
      </c>
      <c r="BV140" s="46">
        <v>0.75</v>
      </c>
      <c r="BW140" s="46">
        <v>0.68</v>
      </c>
      <c r="BX140" s="46">
        <v>0.6</v>
      </c>
      <c r="BY140" s="47">
        <v>0.53</v>
      </c>
    </row>
    <row r="141" spans="35:77" ht="23.25" customHeight="1">
      <c r="AI141" s="23" t="s">
        <v>182</v>
      </c>
      <c r="AJ141" s="110"/>
      <c r="AK141" s="110"/>
      <c r="AL141" s="110"/>
      <c r="AM141" s="110"/>
      <c r="AN141" s="110"/>
      <c r="AO141" s="110"/>
      <c r="AP141" s="110"/>
      <c r="AQ141" s="110"/>
      <c r="AR141" s="110"/>
      <c r="AS141" s="110"/>
      <c r="AT141" s="110"/>
      <c r="AU141" s="111">
        <v>400</v>
      </c>
      <c r="BH141" s="127">
        <v>1</v>
      </c>
      <c r="BJ141" s="29">
        <v>0.76</v>
      </c>
      <c r="BK141" s="30">
        <v>0.72</v>
      </c>
      <c r="BL141" s="31">
        <v>0.64</v>
      </c>
      <c r="BP141" s="45">
        <v>0.88</v>
      </c>
      <c r="BQ141" s="46">
        <v>0.86</v>
      </c>
      <c r="BR141" s="46">
        <v>0.82</v>
      </c>
      <c r="BS141" s="46">
        <v>0.8</v>
      </c>
      <c r="BT141" s="46">
        <v>0.76</v>
      </c>
      <c r="BU141" s="46">
        <v>0.7</v>
      </c>
      <c r="BV141" s="46">
        <v>0.66</v>
      </c>
      <c r="BW141" s="46">
        <v>0.59</v>
      </c>
      <c r="BX141" s="46">
        <v>0.52</v>
      </c>
      <c r="BY141" s="47">
        <v>0.44</v>
      </c>
    </row>
    <row r="142" spans="35:77" ht="23.25" customHeight="1">
      <c r="AI142" s="23" t="s">
        <v>183</v>
      </c>
      <c r="AJ142" s="110"/>
      <c r="AK142" s="110"/>
      <c r="AL142" s="110"/>
      <c r="AM142" s="110"/>
      <c r="AN142" s="110"/>
      <c r="AO142" s="110"/>
      <c r="AP142" s="110"/>
      <c r="AQ142" s="110"/>
      <c r="AR142" s="110"/>
      <c r="AS142" s="110"/>
      <c r="AT142" s="110"/>
      <c r="AU142" s="111">
        <v>850</v>
      </c>
      <c r="BH142" s="127">
        <v>1</v>
      </c>
      <c r="BJ142" s="29">
        <v>0.76</v>
      </c>
      <c r="BK142" s="30">
        <v>0.72</v>
      </c>
      <c r="BL142" s="31">
        <v>0.64</v>
      </c>
      <c r="BP142" s="45">
        <v>0.92</v>
      </c>
      <c r="BQ142" s="46">
        <v>0.9</v>
      </c>
      <c r="BR142" s="46">
        <v>0.87</v>
      </c>
      <c r="BS142" s="46">
        <v>0.85</v>
      </c>
      <c r="BT142" s="46">
        <v>0.82</v>
      </c>
      <c r="BU142" s="46">
        <v>0.76</v>
      </c>
      <c r="BV142" s="46">
        <v>0.72</v>
      </c>
      <c r="BW142" s="46">
        <v>0.65</v>
      </c>
      <c r="BX142" s="46">
        <v>0.57</v>
      </c>
      <c r="BY142" s="47">
        <v>0.47</v>
      </c>
    </row>
    <row r="143" spans="35:77" ht="23.25" customHeight="1">
      <c r="AI143" s="23" t="s">
        <v>184</v>
      </c>
      <c r="AJ143" s="110"/>
      <c r="AK143" s="110"/>
      <c r="AL143" s="110"/>
      <c r="AM143" s="110"/>
      <c r="AN143" s="110"/>
      <c r="AO143" s="110"/>
      <c r="AP143" s="110"/>
      <c r="AQ143" s="110"/>
      <c r="AR143" s="110"/>
      <c r="AS143" s="110"/>
      <c r="AT143" s="110"/>
      <c r="AU143" s="111">
        <v>1300</v>
      </c>
      <c r="BH143" s="127">
        <v>1</v>
      </c>
      <c r="BJ143" s="29">
        <v>0.76</v>
      </c>
      <c r="BK143" s="30">
        <v>0.72</v>
      </c>
      <c r="BL143" s="31">
        <v>0.64</v>
      </c>
      <c r="BP143" s="45">
        <v>0.92</v>
      </c>
      <c r="BQ143" s="46">
        <v>0.9</v>
      </c>
      <c r="BR143" s="46">
        <v>0.87</v>
      </c>
      <c r="BS143" s="46">
        <v>0.85</v>
      </c>
      <c r="BT143" s="46">
        <v>0.81</v>
      </c>
      <c r="BU143" s="46">
        <v>0.76</v>
      </c>
      <c r="BV143" s="46">
        <v>0.72</v>
      </c>
      <c r="BW143" s="46">
        <v>0.64</v>
      </c>
      <c r="BX143" s="46">
        <v>0.56</v>
      </c>
      <c r="BY143" s="47">
        <v>0.47</v>
      </c>
    </row>
    <row r="144" spans="35:77" ht="23.25" customHeight="1">
      <c r="AI144" s="23" t="s">
        <v>288</v>
      </c>
      <c r="AJ144" s="110"/>
      <c r="AK144" s="110"/>
      <c r="AL144" s="110"/>
      <c r="AM144" s="110"/>
      <c r="AN144" s="110"/>
      <c r="AO144" s="110"/>
      <c r="AP144" s="110"/>
      <c r="AQ144" s="110"/>
      <c r="AR144" s="110"/>
      <c r="AS144" s="110"/>
      <c r="AT144" s="110"/>
      <c r="AU144" s="111">
        <v>1700</v>
      </c>
      <c r="BH144" s="127">
        <v>1</v>
      </c>
      <c r="BJ144" s="29">
        <v>0.76</v>
      </c>
      <c r="BK144" s="30">
        <v>0.72</v>
      </c>
      <c r="BL144" s="31">
        <v>0.64</v>
      </c>
      <c r="BP144" s="45">
        <v>0.92</v>
      </c>
      <c r="BQ144" s="46">
        <v>0.9</v>
      </c>
      <c r="BR144" s="46">
        <v>0.87</v>
      </c>
      <c r="BS144" s="46">
        <v>0.85</v>
      </c>
      <c r="BT144" s="46">
        <v>0.81</v>
      </c>
      <c r="BU144" s="46">
        <v>0.76</v>
      </c>
      <c r="BV144" s="46">
        <v>0.72</v>
      </c>
      <c r="BW144" s="46">
        <v>0.64</v>
      </c>
      <c r="BX144" s="46">
        <v>0.56</v>
      </c>
      <c r="BY144" s="47">
        <v>0.47</v>
      </c>
    </row>
    <row r="145" spans="35:77" ht="23.25" customHeight="1">
      <c r="AI145" s="23" t="s">
        <v>289</v>
      </c>
      <c r="AJ145" s="110"/>
      <c r="AK145" s="110"/>
      <c r="AL145" s="110"/>
      <c r="AM145" s="110"/>
      <c r="AN145" s="110"/>
      <c r="AO145" s="110"/>
      <c r="AP145" s="110"/>
      <c r="AQ145" s="110"/>
      <c r="AR145" s="110"/>
      <c r="AS145" s="110"/>
      <c r="AT145" s="110"/>
      <c r="AU145" s="111">
        <v>850</v>
      </c>
      <c r="BH145" s="127">
        <v>1</v>
      </c>
      <c r="BJ145" s="29">
        <v>0.76</v>
      </c>
      <c r="BK145" s="30">
        <v>0.72</v>
      </c>
      <c r="BL145" s="31">
        <v>0.64</v>
      </c>
      <c r="BP145" s="45">
        <v>0.94</v>
      </c>
      <c r="BQ145" s="46">
        <v>0.92</v>
      </c>
      <c r="BR145" s="46">
        <v>0.89</v>
      </c>
      <c r="BS145" s="46">
        <v>0.87</v>
      </c>
      <c r="BT145" s="46">
        <v>0.82</v>
      </c>
      <c r="BU145" s="46">
        <v>0.76</v>
      </c>
      <c r="BV145" s="46">
        <v>0.73</v>
      </c>
      <c r="BW145" s="46">
        <v>0.65</v>
      </c>
      <c r="BX145" s="46">
        <v>0.57</v>
      </c>
      <c r="BY145" s="47">
        <v>0.48</v>
      </c>
    </row>
    <row r="146" spans="35:77" ht="23.25" customHeight="1">
      <c r="AI146" s="23" t="s">
        <v>185</v>
      </c>
      <c r="AJ146" s="110"/>
      <c r="AK146" s="110"/>
      <c r="AL146" s="110"/>
      <c r="AM146" s="110"/>
      <c r="AN146" s="110"/>
      <c r="AO146" s="110"/>
      <c r="AP146" s="110"/>
      <c r="AQ146" s="110"/>
      <c r="AR146" s="110"/>
      <c r="AS146" s="110"/>
      <c r="AT146" s="110"/>
      <c r="AU146" s="111">
        <v>1300</v>
      </c>
      <c r="BH146" s="127">
        <v>1</v>
      </c>
      <c r="BJ146" s="29">
        <v>0.76</v>
      </c>
      <c r="BK146" s="30">
        <v>0.72</v>
      </c>
      <c r="BL146" s="31">
        <v>0.64</v>
      </c>
      <c r="BP146" s="45">
        <v>0.94</v>
      </c>
      <c r="BQ146" s="46">
        <v>0.92</v>
      </c>
      <c r="BR146" s="46">
        <v>0.89</v>
      </c>
      <c r="BS146" s="46">
        <v>0.86</v>
      </c>
      <c r="BT146" s="46">
        <v>0.81</v>
      </c>
      <c r="BU146" s="46">
        <v>0.76</v>
      </c>
      <c r="BV146" s="46">
        <v>0.72</v>
      </c>
      <c r="BW146" s="46">
        <v>0.64</v>
      </c>
      <c r="BX146" s="46">
        <v>0.56</v>
      </c>
      <c r="BY146" s="47">
        <v>0.47</v>
      </c>
    </row>
    <row r="147" spans="35:77" ht="23.25" customHeight="1">
      <c r="AI147" s="23" t="s">
        <v>290</v>
      </c>
      <c r="AJ147" s="110"/>
      <c r="AK147" s="110"/>
      <c r="AL147" s="110"/>
      <c r="AM147" s="110"/>
      <c r="AN147" s="110"/>
      <c r="AO147" s="110"/>
      <c r="AP147" s="110"/>
      <c r="AQ147" s="110"/>
      <c r="AR147" s="110"/>
      <c r="AS147" s="110"/>
      <c r="AT147" s="110"/>
      <c r="AU147" s="111">
        <v>1700</v>
      </c>
      <c r="BH147" s="127">
        <v>1</v>
      </c>
      <c r="BJ147" s="29">
        <v>0.76</v>
      </c>
      <c r="BK147" s="30">
        <v>0.72</v>
      </c>
      <c r="BL147" s="31">
        <v>0.64</v>
      </c>
      <c r="BP147" s="45">
        <v>0.94</v>
      </c>
      <c r="BQ147" s="46">
        <v>0.92</v>
      </c>
      <c r="BR147" s="46">
        <v>0.89</v>
      </c>
      <c r="BS147" s="46">
        <v>0.86</v>
      </c>
      <c r="BT147" s="46">
        <v>0.81</v>
      </c>
      <c r="BU147" s="46">
        <v>0.76</v>
      </c>
      <c r="BV147" s="46">
        <v>0.72</v>
      </c>
      <c r="BW147" s="46">
        <v>0.64</v>
      </c>
      <c r="BX147" s="46">
        <v>0.56</v>
      </c>
      <c r="BY147" s="47">
        <v>0.47</v>
      </c>
    </row>
    <row r="148" spans="35:77" ht="23.25" customHeight="1">
      <c r="AI148" s="23" t="s">
        <v>186</v>
      </c>
      <c r="AJ148" s="110"/>
      <c r="AK148" s="110"/>
      <c r="AL148" s="110"/>
      <c r="AM148" s="110"/>
      <c r="AN148" s="110"/>
      <c r="AO148" s="110"/>
      <c r="AP148" s="110"/>
      <c r="AQ148" s="110"/>
      <c r="AR148" s="110"/>
      <c r="AS148" s="110"/>
      <c r="AT148" s="110">
        <v>11000</v>
      </c>
      <c r="AU148" s="111"/>
      <c r="BH148" s="127">
        <v>1</v>
      </c>
      <c r="BJ148" s="29">
        <v>0.76</v>
      </c>
      <c r="BK148" s="30">
        <v>0.72</v>
      </c>
      <c r="BL148" s="31">
        <v>0.64</v>
      </c>
      <c r="BP148" s="45">
        <v>0.97</v>
      </c>
      <c r="BQ148" s="46">
        <v>0.96</v>
      </c>
      <c r="BR148" s="46">
        <v>0.95</v>
      </c>
      <c r="BS148" s="46">
        <v>0.93</v>
      </c>
      <c r="BT148" s="46">
        <v>0.91</v>
      </c>
      <c r="BU148" s="46">
        <v>0.88</v>
      </c>
      <c r="BV148" s="46">
        <v>0.86</v>
      </c>
      <c r="BW148" s="46">
        <v>0.81</v>
      </c>
      <c r="BX148" s="46">
        <v>0.75</v>
      </c>
      <c r="BY148" s="47">
        <v>0.7</v>
      </c>
    </row>
    <row r="149" spans="35:77" ht="23.25" customHeight="1">
      <c r="AI149" s="23" t="s">
        <v>291</v>
      </c>
      <c r="AJ149" s="110"/>
      <c r="AK149" s="110"/>
      <c r="AL149" s="110"/>
      <c r="AM149" s="110"/>
      <c r="AN149" s="110"/>
      <c r="AO149" s="110"/>
      <c r="AP149" s="110"/>
      <c r="AQ149" s="110"/>
      <c r="AR149" s="110"/>
      <c r="AS149" s="110"/>
      <c r="AT149" s="110">
        <v>16000</v>
      </c>
      <c r="AU149" s="111"/>
      <c r="BH149" s="127">
        <v>1</v>
      </c>
      <c r="BJ149" s="29">
        <v>0.76</v>
      </c>
      <c r="BK149" s="30">
        <v>0.72</v>
      </c>
      <c r="BL149" s="31">
        <v>0.64</v>
      </c>
      <c r="BP149" s="45">
        <v>0.97</v>
      </c>
      <c r="BQ149" s="46">
        <v>0.96</v>
      </c>
      <c r="BR149" s="46">
        <v>0.95</v>
      </c>
      <c r="BS149" s="46">
        <v>0.93</v>
      </c>
      <c r="BT149" s="46">
        <v>0.91</v>
      </c>
      <c r="BU149" s="46">
        <v>0.88</v>
      </c>
      <c r="BV149" s="46">
        <v>0.86</v>
      </c>
      <c r="BW149" s="46">
        <v>0.8</v>
      </c>
      <c r="BX149" s="46">
        <v>0.75</v>
      </c>
      <c r="BY149" s="47">
        <v>0.7</v>
      </c>
    </row>
    <row r="150" spans="35:77" ht="23.25" customHeight="1">
      <c r="AI150" s="23" t="s">
        <v>292</v>
      </c>
      <c r="AJ150" s="110"/>
      <c r="AK150" s="110"/>
      <c r="AL150" s="110"/>
      <c r="AM150" s="110"/>
      <c r="AN150" s="110"/>
      <c r="AO150" s="110"/>
      <c r="AP150" s="110"/>
      <c r="AQ150" s="110"/>
      <c r="AR150" s="110"/>
      <c r="AS150" s="110"/>
      <c r="AT150" s="110">
        <v>1600</v>
      </c>
      <c r="AU150" s="111">
        <v>1600</v>
      </c>
      <c r="BH150" s="127">
        <v>1</v>
      </c>
      <c r="BJ150" s="29">
        <v>0.76</v>
      </c>
      <c r="BK150" s="30">
        <v>0.72</v>
      </c>
      <c r="BL150" s="31">
        <v>0.64</v>
      </c>
      <c r="BP150" s="45">
        <v>0.91</v>
      </c>
      <c r="BQ150" s="46">
        <v>0.88</v>
      </c>
      <c r="BR150" s="46">
        <v>0.85</v>
      </c>
      <c r="BS150" s="46">
        <v>0.82</v>
      </c>
      <c r="BT150" s="46">
        <v>0.78</v>
      </c>
      <c r="BU150" s="46">
        <v>0.72</v>
      </c>
      <c r="BV150" s="46">
        <v>0.68</v>
      </c>
      <c r="BW150" s="46">
        <v>0.61</v>
      </c>
      <c r="BX150" s="46">
        <v>0.55</v>
      </c>
      <c r="BY150" s="47">
        <v>0.43</v>
      </c>
    </row>
    <row r="151" spans="35:77" ht="23.25" customHeight="1">
      <c r="AI151" s="23" t="s">
        <v>187</v>
      </c>
      <c r="AJ151" s="110"/>
      <c r="AK151" s="110"/>
      <c r="AL151" s="110"/>
      <c r="AM151" s="110"/>
      <c r="AN151" s="110"/>
      <c r="AO151" s="110"/>
      <c r="AP151" s="110"/>
      <c r="AQ151" s="110"/>
      <c r="AR151" s="110">
        <v>20000</v>
      </c>
      <c r="AS151" s="110"/>
      <c r="AT151" s="110">
        <v>20000</v>
      </c>
      <c r="AU151" s="111"/>
      <c r="BH151" s="127">
        <v>1</v>
      </c>
      <c r="BJ151" s="29">
        <v>0.81</v>
      </c>
      <c r="BK151" s="30">
        <v>0.77</v>
      </c>
      <c r="BL151" s="31">
        <v>0.68</v>
      </c>
      <c r="BP151" s="45">
        <v>0.96</v>
      </c>
      <c r="BQ151" s="46">
        <v>0.95</v>
      </c>
      <c r="BR151" s="46">
        <v>0.93</v>
      </c>
      <c r="BS151" s="46">
        <v>0.91</v>
      </c>
      <c r="BT151" s="46">
        <v>0.89</v>
      </c>
      <c r="BU151" s="46">
        <v>0.85</v>
      </c>
      <c r="BV151" s="46">
        <v>0.81</v>
      </c>
      <c r="BW151" s="46">
        <v>0.77</v>
      </c>
      <c r="BX151" s="46">
        <v>0.71</v>
      </c>
      <c r="BY151" s="47">
        <v>0.62</v>
      </c>
    </row>
    <row r="152" spans="35:77" ht="23.25" customHeight="1">
      <c r="AI152" s="23" t="s">
        <v>188</v>
      </c>
      <c r="AJ152" s="110"/>
      <c r="AK152" s="110"/>
      <c r="AL152" s="110"/>
      <c r="AM152" s="110"/>
      <c r="AN152" s="110"/>
      <c r="AO152" s="110"/>
      <c r="AP152" s="110"/>
      <c r="AQ152" s="110"/>
      <c r="AR152" s="110">
        <v>20000</v>
      </c>
      <c r="AS152" s="110"/>
      <c r="AT152" s="110">
        <v>20000</v>
      </c>
      <c r="AU152" s="111"/>
      <c r="BH152" s="127">
        <v>1</v>
      </c>
      <c r="BJ152" s="29">
        <v>0.81</v>
      </c>
      <c r="BK152" s="30">
        <v>0.77</v>
      </c>
      <c r="BL152" s="31">
        <v>0.68</v>
      </c>
      <c r="BP152" s="45">
        <v>0.72</v>
      </c>
      <c r="BQ152" s="46">
        <v>0.7</v>
      </c>
      <c r="BR152" s="46">
        <v>0.68</v>
      </c>
      <c r="BS152" s="46">
        <v>0.66</v>
      </c>
      <c r="BT152" s="46">
        <v>0.64</v>
      </c>
      <c r="BU152" s="46">
        <v>0.59</v>
      </c>
      <c r="BV152" s="46">
        <v>0.56</v>
      </c>
      <c r="BW152" s="46">
        <v>0.51</v>
      </c>
      <c r="BX152" s="46">
        <v>0.45</v>
      </c>
      <c r="BY152" s="47">
        <v>0.38</v>
      </c>
    </row>
    <row r="153" spans="35:77" ht="23.25" customHeight="1">
      <c r="AI153" s="23" t="s">
        <v>293</v>
      </c>
      <c r="AJ153" s="110"/>
      <c r="AK153" s="110"/>
      <c r="AL153" s="110"/>
      <c r="AM153" s="110"/>
      <c r="AN153" s="110"/>
      <c r="AO153" s="110"/>
      <c r="AP153" s="110"/>
      <c r="AQ153" s="110"/>
      <c r="AR153" s="110">
        <v>40000</v>
      </c>
      <c r="AS153" s="110"/>
      <c r="AT153" s="110">
        <v>40000</v>
      </c>
      <c r="AU153" s="111"/>
      <c r="BH153" s="127">
        <v>1</v>
      </c>
      <c r="BJ153" s="29">
        <v>0.81</v>
      </c>
      <c r="BK153" s="30">
        <v>0.77</v>
      </c>
      <c r="BL153" s="31">
        <v>0.68</v>
      </c>
      <c r="BP153" s="45">
        <v>0.95</v>
      </c>
      <c r="BQ153" s="46">
        <v>0.93</v>
      </c>
      <c r="BR153" s="46">
        <v>0.9</v>
      </c>
      <c r="BS153" s="46">
        <v>0.88</v>
      </c>
      <c r="BT153" s="46">
        <v>0.85</v>
      </c>
      <c r="BU153" s="46">
        <v>0.8</v>
      </c>
      <c r="BV153" s="46">
        <v>0.76</v>
      </c>
      <c r="BW153" s="46">
        <v>0.71</v>
      </c>
      <c r="BX153" s="46">
        <v>0.64</v>
      </c>
      <c r="BY153" s="47">
        <v>0.55</v>
      </c>
    </row>
    <row r="154" spans="35:77" ht="23.25" customHeight="1">
      <c r="AI154" s="23" t="s">
        <v>189</v>
      </c>
      <c r="AJ154" s="110"/>
      <c r="AK154" s="110"/>
      <c r="AL154" s="110"/>
      <c r="AM154" s="110"/>
      <c r="AN154" s="110"/>
      <c r="AO154" s="110"/>
      <c r="AP154" s="110"/>
      <c r="AQ154" s="110"/>
      <c r="AR154" s="110">
        <v>40000</v>
      </c>
      <c r="AS154" s="110"/>
      <c r="AT154" s="110">
        <v>40000</v>
      </c>
      <c r="AU154" s="111"/>
      <c r="BH154" s="127">
        <v>1</v>
      </c>
      <c r="BJ154" s="29">
        <v>0.81</v>
      </c>
      <c r="BK154" s="30">
        <v>0.77</v>
      </c>
      <c r="BL154" s="31">
        <v>0.68</v>
      </c>
      <c r="BP154" s="45">
        <v>0.94</v>
      </c>
      <c r="BQ154" s="46">
        <v>0.92</v>
      </c>
      <c r="BR154" s="46">
        <v>0.89</v>
      </c>
      <c r="BS154" s="46">
        <v>0.87</v>
      </c>
      <c r="BT154" s="46">
        <v>0.83</v>
      </c>
      <c r="BU154" s="46">
        <v>0.77</v>
      </c>
      <c r="BV154" s="46">
        <v>0.75</v>
      </c>
      <c r="BW154" s="46">
        <v>0.67</v>
      </c>
      <c r="BX154" s="46">
        <v>0.59</v>
      </c>
      <c r="BY154" s="47">
        <v>0.52</v>
      </c>
    </row>
    <row r="155" spans="35:77" ht="23.25" customHeight="1">
      <c r="AI155" s="23" t="s">
        <v>190</v>
      </c>
      <c r="AJ155" s="110"/>
      <c r="AK155" s="110"/>
      <c r="AL155" s="110"/>
      <c r="AM155" s="110"/>
      <c r="AN155" s="110"/>
      <c r="AO155" s="110"/>
      <c r="AP155" s="110"/>
      <c r="AQ155" s="110"/>
      <c r="AR155" s="110">
        <v>17000</v>
      </c>
      <c r="AS155" s="110"/>
      <c r="AT155" s="110">
        <v>17000</v>
      </c>
      <c r="AU155" s="111"/>
      <c r="BH155" s="127">
        <v>1</v>
      </c>
      <c r="BJ155" s="29">
        <v>0.81</v>
      </c>
      <c r="BK155" s="30">
        <v>0.77</v>
      </c>
      <c r="BL155" s="31">
        <v>0.68</v>
      </c>
      <c r="BP155" s="45">
        <v>0.93</v>
      </c>
      <c r="BQ155" s="46">
        <v>0.91</v>
      </c>
      <c r="BR155" s="46">
        <v>0.88</v>
      </c>
      <c r="BS155" s="46">
        <v>0.86</v>
      </c>
      <c r="BT155" s="46">
        <v>0.82</v>
      </c>
      <c r="BU155" s="46">
        <v>0.76</v>
      </c>
      <c r="BV155" s="46">
        <v>0.73</v>
      </c>
      <c r="BW155" s="46">
        <v>0.67</v>
      </c>
      <c r="BX155" s="46">
        <v>0.6</v>
      </c>
      <c r="BY155" s="47">
        <v>0.51</v>
      </c>
    </row>
    <row r="156" spans="35:77" ht="23.25" customHeight="1">
      <c r="AI156" s="23" t="s">
        <v>191</v>
      </c>
      <c r="AJ156" s="110"/>
      <c r="AK156" s="110"/>
      <c r="AL156" s="110"/>
      <c r="AM156" s="110"/>
      <c r="AN156" s="110"/>
      <c r="AO156" s="110"/>
      <c r="AP156" s="110"/>
      <c r="AQ156" s="110"/>
      <c r="AR156" s="110">
        <v>34000</v>
      </c>
      <c r="AS156" s="110"/>
      <c r="AT156" s="110">
        <v>34000</v>
      </c>
      <c r="AU156" s="111"/>
      <c r="BH156" s="127">
        <v>1</v>
      </c>
      <c r="BJ156" s="29">
        <v>0.81</v>
      </c>
      <c r="BK156" s="30">
        <v>0.77</v>
      </c>
      <c r="BL156" s="31">
        <v>0.68</v>
      </c>
      <c r="BP156" s="45">
        <v>0.93</v>
      </c>
      <c r="BQ156" s="46">
        <v>0.91</v>
      </c>
      <c r="BR156" s="46">
        <v>0.88</v>
      </c>
      <c r="BS156" s="46">
        <v>0.85</v>
      </c>
      <c r="BT156" s="46">
        <v>0.82</v>
      </c>
      <c r="BU156" s="46">
        <v>0.76</v>
      </c>
      <c r="BV156" s="46">
        <v>0.73</v>
      </c>
      <c r="BW156" s="46">
        <v>0.67</v>
      </c>
      <c r="BX156" s="46">
        <v>0.6</v>
      </c>
      <c r="BY156" s="47">
        <v>0.51</v>
      </c>
    </row>
    <row r="157" spans="35:77" ht="23.25" customHeight="1">
      <c r="AI157" s="23" t="s">
        <v>294</v>
      </c>
      <c r="AJ157" s="110"/>
      <c r="AK157" s="110"/>
      <c r="AL157" s="110"/>
      <c r="AM157" s="110"/>
      <c r="AN157" s="110"/>
      <c r="AO157" s="110"/>
      <c r="AP157" s="110"/>
      <c r="AQ157" s="110"/>
      <c r="AR157" s="110">
        <v>20000</v>
      </c>
      <c r="AS157" s="110"/>
      <c r="AT157" s="110">
        <v>20000</v>
      </c>
      <c r="AU157" s="111"/>
      <c r="BH157" s="127">
        <v>1</v>
      </c>
      <c r="BJ157" s="29">
        <v>0.81</v>
      </c>
      <c r="BK157" s="30">
        <v>0.77</v>
      </c>
      <c r="BL157" s="31">
        <v>0.68</v>
      </c>
      <c r="BP157" s="45">
        <v>0.93</v>
      </c>
      <c r="BQ157" s="46">
        <v>0.91</v>
      </c>
      <c r="BR157" s="46">
        <v>0.89</v>
      </c>
      <c r="BS157" s="46">
        <v>0.87</v>
      </c>
      <c r="BT157" s="46">
        <v>0.84</v>
      </c>
      <c r="BU157" s="46">
        <v>0.79</v>
      </c>
      <c r="BV157" s="46">
        <v>0.76</v>
      </c>
      <c r="BW157" s="46">
        <v>0.72</v>
      </c>
      <c r="BX157" s="46">
        <v>0.67</v>
      </c>
      <c r="BY157" s="47">
        <v>0.59</v>
      </c>
    </row>
    <row r="158" spans="35:77" ht="23.25" customHeight="1">
      <c r="AI158" s="23" t="s">
        <v>295</v>
      </c>
      <c r="AJ158" s="110"/>
      <c r="AK158" s="110"/>
      <c r="AL158" s="110"/>
      <c r="AM158" s="110"/>
      <c r="AN158" s="110"/>
      <c r="AO158" s="110"/>
      <c r="AP158" s="110"/>
      <c r="AQ158" s="110"/>
      <c r="AR158" s="110">
        <v>20000</v>
      </c>
      <c r="AS158" s="110"/>
      <c r="AT158" s="110">
        <v>20000</v>
      </c>
      <c r="AU158" s="111"/>
      <c r="BH158" s="127">
        <v>1</v>
      </c>
      <c r="BJ158" s="29">
        <v>0.81</v>
      </c>
      <c r="BK158" s="30">
        <v>0.77</v>
      </c>
      <c r="BL158" s="31">
        <v>0.68</v>
      </c>
      <c r="BP158" s="45">
        <v>0.94</v>
      </c>
      <c r="BQ158" s="46">
        <v>0.92</v>
      </c>
      <c r="BR158" s="46">
        <v>0.88</v>
      </c>
      <c r="BS158" s="46">
        <v>0.86</v>
      </c>
      <c r="BT158" s="46">
        <v>0.82</v>
      </c>
      <c r="BU158" s="46">
        <v>0.76</v>
      </c>
      <c r="BV158" s="46">
        <v>0.71</v>
      </c>
      <c r="BW158" s="46">
        <v>0.64</v>
      </c>
      <c r="BX158" s="46">
        <v>0.56</v>
      </c>
      <c r="BY158" s="47">
        <v>0.46</v>
      </c>
    </row>
    <row r="159" spans="35:77" ht="23.25" customHeight="1">
      <c r="AI159" s="23" t="s">
        <v>192</v>
      </c>
      <c r="AJ159" s="110"/>
      <c r="AK159" s="110"/>
      <c r="AL159" s="110"/>
      <c r="AM159" s="110"/>
      <c r="AN159" s="110"/>
      <c r="AO159" s="110"/>
      <c r="AP159" s="110"/>
      <c r="AQ159" s="110"/>
      <c r="AR159" s="110">
        <v>40000</v>
      </c>
      <c r="AS159" s="110"/>
      <c r="AT159" s="110">
        <v>40000</v>
      </c>
      <c r="AU159" s="111"/>
      <c r="BH159" s="127">
        <v>1</v>
      </c>
      <c r="BJ159" s="29">
        <v>0.81</v>
      </c>
      <c r="BK159" s="30">
        <v>0.77</v>
      </c>
      <c r="BL159" s="31">
        <v>0.68</v>
      </c>
      <c r="BP159" s="45">
        <v>0.94</v>
      </c>
      <c r="BQ159" s="46">
        <v>0.93</v>
      </c>
      <c r="BR159" s="46">
        <v>0.9</v>
      </c>
      <c r="BS159" s="46">
        <v>0.88</v>
      </c>
      <c r="BT159" s="46">
        <v>0.84</v>
      </c>
      <c r="BU159" s="46">
        <v>0.79</v>
      </c>
      <c r="BV159" s="46">
        <v>0.76</v>
      </c>
      <c r="BW159" s="46">
        <v>0.69</v>
      </c>
      <c r="BX159" s="46">
        <v>0.61</v>
      </c>
      <c r="BY159" s="47">
        <v>0.54</v>
      </c>
    </row>
    <row r="160" spans="35:77" ht="23.25" customHeight="1">
      <c r="AI160" s="23" t="s">
        <v>193</v>
      </c>
      <c r="AJ160" s="110"/>
      <c r="AK160" s="110"/>
      <c r="AL160" s="110"/>
      <c r="AM160" s="110"/>
      <c r="AN160" s="110"/>
      <c r="AO160" s="110"/>
      <c r="AP160" s="110"/>
      <c r="AQ160" s="110"/>
      <c r="AR160" s="110">
        <v>40000</v>
      </c>
      <c r="AS160" s="110"/>
      <c r="AT160" s="110">
        <v>40000</v>
      </c>
      <c r="AU160" s="111"/>
      <c r="BH160" s="127">
        <v>1</v>
      </c>
      <c r="BJ160" s="29">
        <v>0.81</v>
      </c>
      <c r="BK160" s="30">
        <v>0.77</v>
      </c>
      <c r="BL160" s="31">
        <v>0.68</v>
      </c>
      <c r="BP160" s="45">
        <v>0.92</v>
      </c>
      <c r="BQ160" s="46">
        <v>0.91</v>
      </c>
      <c r="BR160" s="46">
        <v>0.88</v>
      </c>
      <c r="BS160" s="46">
        <v>0.85</v>
      </c>
      <c r="BT160" s="46">
        <v>0.82</v>
      </c>
      <c r="BU160" s="46">
        <v>0.76</v>
      </c>
      <c r="BV160" s="46">
        <v>0.73</v>
      </c>
      <c r="BW160" s="46">
        <v>0.67</v>
      </c>
      <c r="BX160" s="46">
        <v>0.6</v>
      </c>
      <c r="BY160" s="47">
        <v>0.49</v>
      </c>
    </row>
    <row r="161" spans="35:77" ht="23.25" customHeight="1">
      <c r="AI161" s="23" t="s">
        <v>194</v>
      </c>
      <c r="AJ161" s="110"/>
      <c r="AK161" s="110"/>
      <c r="AL161" s="110"/>
      <c r="AM161" s="110"/>
      <c r="AN161" s="110"/>
      <c r="AO161" s="110"/>
      <c r="AP161" s="110"/>
      <c r="AQ161" s="110"/>
      <c r="AR161" s="110">
        <v>17000</v>
      </c>
      <c r="AS161" s="110"/>
      <c r="AT161" s="110">
        <v>17000</v>
      </c>
      <c r="AU161" s="111"/>
      <c r="BH161" s="127">
        <v>1</v>
      </c>
      <c r="BJ161" s="29">
        <v>0.81</v>
      </c>
      <c r="BK161" s="30">
        <v>0.77</v>
      </c>
      <c r="BL161" s="31">
        <v>0.68</v>
      </c>
      <c r="BP161" s="45">
        <v>0.82</v>
      </c>
      <c r="BQ161" s="46">
        <v>0.81</v>
      </c>
      <c r="BR161" s="46">
        <v>0.78</v>
      </c>
      <c r="BS161" s="46">
        <v>0.77</v>
      </c>
      <c r="BT161" s="46">
        <v>0.74</v>
      </c>
      <c r="BU161" s="46">
        <v>0.7</v>
      </c>
      <c r="BV161" s="46">
        <v>0.67</v>
      </c>
      <c r="BW161" s="46">
        <v>0.63</v>
      </c>
      <c r="BX161" s="46">
        <v>0.59</v>
      </c>
      <c r="BY161" s="47">
        <v>0.5</v>
      </c>
    </row>
    <row r="162" spans="35:77" ht="23.25" customHeight="1">
      <c r="AI162" s="23" t="s">
        <v>296</v>
      </c>
      <c r="AJ162" s="110"/>
      <c r="AK162" s="110"/>
      <c r="AL162" s="110"/>
      <c r="AM162" s="110"/>
      <c r="AN162" s="110"/>
      <c r="AO162" s="110"/>
      <c r="AP162" s="110"/>
      <c r="AQ162" s="110"/>
      <c r="AR162" s="110">
        <v>34000</v>
      </c>
      <c r="AS162" s="110"/>
      <c r="AT162" s="110">
        <v>34000</v>
      </c>
      <c r="AU162" s="111"/>
      <c r="BH162" s="127">
        <v>1</v>
      </c>
      <c r="BJ162" s="29">
        <v>0.81</v>
      </c>
      <c r="BK162" s="30">
        <v>0.77</v>
      </c>
      <c r="BL162" s="31">
        <v>0.68</v>
      </c>
      <c r="BP162" s="45">
        <v>0.81</v>
      </c>
      <c r="BQ162" s="46">
        <v>0.8</v>
      </c>
      <c r="BR162" s="46">
        <v>0.77</v>
      </c>
      <c r="BS162" s="46">
        <v>0.75</v>
      </c>
      <c r="BT162" s="46">
        <v>0.73</v>
      </c>
      <c r="BU162" s="46">
        <v>0.69</v>
      </c>
      <c r="BV162" s="46">
        <v>0.66</v>
      </c>
      <c r="BW162" s="46">
        <v>0.62</v>
      </c>
      <c r="BX162" s="46">
        <v>0.58</v>
      </c>
      <c r="BY162" s="47">
        <v>0.5</v>
      </c>
    </row>
    <row r="163" spans="35:77" ht="23.25" customHeight="1">
      <c r="AI163" s="25" t="s">
        <v>297</v>
      </c>
      <c r="AJ163" s="112"/>
      <c r="AK163" s="112"/>
      <c r="AL163" s="112"/>
      <c r="AM163" s="112"/>
      <c r="AN163" s="112"/>
      <c r="AO163" s="112"/>
      <c r="AP163" s="112"/>
      <c r="AQ163" s="112"/>
      <c r="AR163" s="112">
        <v>20000</v>
      </c>
      <c r="AS163" s="112"/>
      <c r="AT163" s="112">
        <v>20000</v>
      </c>
      <c r="AU163" s="113">
        <v>20000</v>
      </c>
      <c r="BH163" s="128">
        <v>1</v>
      </c>
      <c r="BJ163" s="32">
        <v>0.81</v>
      </c>
      <c r="BK163" s="33">
        <v>0.77</v>
      </c>
      <c r="BL163" s="34">
        <v>0.68</v>
      </c>
      <c r="BP163" s="48">
        <v>0.89</v>
      </c>
      <c r="BQ163" s="49">
        <v>0.87</v>
      </c>
      <c r="BR163" s="49">
        <v>0.83</v>
      </c>
      <c r="BS163" s="49">
        <v>0.8</v>
      </c>
      <c r="BT163" s="49">
        <v>0.76</v>
      </c>
      <c r="BU163" s="49">
        <v>0.7</v>
      </c>
      <c r="BV163" s="49">
        <v>0.65</v>
      </c>
      <c r="BW163" s="49">
        <v>0.58</v>
      </c>
      <c r="BX163" s="49">
        <v>0.52</v>
      </c>
      <c r="BY163" s="50">
        <v>0.41</v>
      </c>
    </row>
  </sheetData>
  <sheetProtection sheet="1"/>
  <mergeCells count="46">
    <mergeCell ref="I3:I4"/>
    <mergeCell ref="J3:J4"/>
    <mergeCell ref="BI3:BI5"/>
    <mergeCell ref="BM3:BO4"/>
    <mergeCell ref="BZ3:CI4"/>
    <mergeCell ref="M3:M4"/>
    <mergeCell ref="N3:N5"/>
    <mergeCell ref="O3:O5"/>
    <mergeCell ref="L3:L4"/>
    <mergeCell ref="AD3:AD4"/>
    <mergeCell ref="A3:A4"/>
    <mergeCell ref="B3:B4"/>
    <mergeCell ref="E2:E3"/>
    <mergeCell ref="E4:E5"/>
    <mergeCell ref="C3:D4"/>
    <mergeCell ref="K3:K4"/>
    <mergeCell ref="F4:F5"/>
    <mergeCell ref="F2:F3"/>
    <mergeCell ref="G2:J2"/>
    <mergeCell ref="G3:G4"/>
    <mergeCell ref="H3:H4"/>
    <mergeCell ref="AV3:BG4"/>
    <mergeCell ref="AJ3:AU3"/>
    <mergeCell ref="N2:O2"/>
    <mergeCell ref="P2:R2"/>
    <mergeCell ref="P3:P4"/>
    <mergeCell ref="Q3:Q4"/>
    <mergeCell ref="R3:R4"/>
    <mergeCell ref="T2:U3"/>
    <mergeCell ref="AE3:AE4"/>
    <mergeCell ref="W2:Y2"/>
    <mergeCell ref="S4:S5"/>
    <mergeCell ref="V4:V5"/>
    <mergeCell ref="S2:S3"/>
    <mergeCell ref="V2:V3"/>
    <mergeCell ref="T4:U5"/>
    <mergeCell ref="AG3:AH4"/>
    <mergeCell ref="BJ3:BL3"/>
    <mergeCell ref="BP3:BY3"/>
    <mergeCell ref="Z3:Z4"/>
    <mergeCell ref="W3:W4"/>
    <mergeCell ref="X3:X4"/>
    <mergeCell ref="Y3:Y4"/>
    <mergeCell ref="AF3:AF4"/>
    <mergeCell ref="AI3:AI4"/>
    <mergeCell ref="BH3:BH4"/>
  </mergeCells>
  <dataValidations count="6">
    <dataValidation errorStyle="warning" type="list" allowBlank="1" showInputMessage="1" showErrorMessage="1" sqref="D6:D37">
      <formula1>$AJ$4:$AU$4</formula1>
    </dataValidation>
    <dataValidation errorStyle="warning" type="list" allowBlank="1" showInputMessage="1" showErrorMessage="1" sqref="K6:K37">
      <formula1>$AD$5:$AD$7</formula1>
    </dataValidation>
    <dataValidation errorStyle="warning" type="list" allowBlank="1" showInputMessage="1" showErrorMessage="1" sqref="T6:T37">
      <formula1>$BM$5:$BO$5</formula1>
    </dataValidation>
    <dataValidation errorStyle="warning" allowBlank="1" showInputMessage="1" showErrorMessage="1" sqref="T4:T5"/>
    <dataValidation errorStyle="warning" type="list" allowBlank="1" showInputMessage="1" showErrorMessage="1" sqref="B6:B37">
      <formula1>$AB$1:$AB$40</formula1>
    </dataValidation>
    <dataValidation errorStyle="warning" type="list" allowBlank="1" showInputMessage="1" showErrorMessage="1" sqref="C6:C37">
      <formula1>$AI$5:$AI$163</formula1>
    </dataValidation>
  </dataValidations>
  <printOptions horizontalCentered="1"/>
  <pageMargins left="0.1968503937007874" right="0.1968503937007874" top="0.5905511811023623" bottom="0.3937007874015748" header="0.3937007874015748" footer="0.1968503937007874"/>
  <pageSetup horizontalDpi="1200" verticalDpi="1200" orientation="landscape" paperSize="9" scale="70" r:id="rId3"/>
  <ignoredErrors>
    <ignoredError sqref="F7:H37 Y7:Y37 M6 W7:W37 J8:N13 E7:E37 J7:M7 P7:V7 J18:N37 J17:M17 P17:V17 J16:M16 P16:V16 J15:M15 P15:V15 J14:M14 P14:V14 P8:V13 P18:V37"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試運転の資料館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照度計算書</dc:title>
  <dc:subject>照度計算書</dc:subject>
  <dc:creator>試運転</dc:creator>
  <cp:keywords>照度; 計算</cp:keywords>
  <dc:description/>
  <cp:lastModifiedBy/>
  <dcterms:created xsi:type="dcterms:W3CDTF">2016-06-03T08:33:13Z</dcterms:created>
  <dcterms:modified xsi:type="dcterms:W3CDTF">2018-04-06T05:37:55Z</dcterms:modified>
  <cp:category/>
  <cp:version/>
  <cp:contentType/>
  <cp:contentStatus/>
</cp:coreProperties>
</file>